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aniela\Documents\IMPORTANTE 2025\PROGRAMA ANUAL DE ADQUISICIONES 2025\"/>
    </mc:Choice>
  </mc:AlternateContent>
  <xr:revisionPtr revIDLastSave="0" documentId="13_ncr:1_{1EB15CF2-8616-4012-AE9D-ACD6E4C03C7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UENTE ESTATAL" sheetId="6" r:id="rId1"/>
    <sheet name="FUENTE FEDERAL" sheetId="7" r:id="rId2"/>
    <sheet name="POR PROYECTOS" sheetId="5" state="hidden" r:id="rId3"/>
    <sheet name="ORIGINAL" sheetId="1" state="hidden" r:id="rId4"/>
    <sheet name="INCREMENTADO" sheetId="3" state="hidden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40" i="7" l="1"/>
  <c r="Z38" i="7"/>
  <c r="AB36" i="7" s="1"/>
  <c r="Z36" i="7"/>
  <c r="Q61" i="7" l="1"/>
  <c r="U61" i="7" s="1"/>
  <c r="Q62" i="7"/>
  <c r="U62" i="7" s="1"/>
  <c r="Q63" i="7"/>
  <c r="U63" i="7" s="1"/>
  <c r="Q64" i="7"/>
  <c r="U64" i="7" s="1"/>
  <c r="Q65" i="7"/>
  <c r="U65" i="7" s="1"/>
  <c r="Q66" i="7"/>
  <c r="U66" i="7" s="1"/>
  <c r="Q67" i="7"/>
  <c r="U67" i="7" s="1"/>
  <c r="Q68" i="7"/>
  <c r="U68" i="7" s="1"/>
  <c r="Q60" i="7"/>
  <c r="U60" i="7" s="1"/>
  <c r="P69" i="7"/>
  <c r="V69" i="7" s="1"/>
  <c r="M71" i="7"/>
  <c r="Q54" i="7"/>
  <c r="S55" i="7"/>
  <c r="S56" i="7"/>
  <c r="Q57" i="7"/>
  <c r="Q58" i="7"/>
  <c r="Q53" i="7"/>
  <c r="R45" i="7"/>
  <c r="R44" i="7"/>
  <c r="S47" i="7"/>
  <c r="S48" i="7"/>
  <c r="S49" i="7"/>
  <c r="S50" i="7"/>
  <c r="S51" i="7"/>
  <c r="S46" i="7"/>
  <c r="R43" i="7"/>
  <c r="R42" i="7"/>
  <c r="P24" i="7"/>
  <c r="M52" i="7" l="1"/>
  <c r="M74" i="7" s="1"/>
  <c r="Q97" i="6" l="1"/>
  <c r="R76" i="6"/>
  <c r="R75" i="6"/>
  <c r="T74" i="6"/>
  <c r="S69" i="6"/>
  <c r="S68" i="6"/>
  <c r="S67" i="6"/>
  <c r="S66" i="6"/>
  <c r="M53" i="6"/>
  <c r="W50" i="6"/>
  <c r="W49" i="6"/>
  <c r="V44" i="6"/>
  <c r="V43" i="6"/>
  <c r="R42" i="6"/>
  <c r="R41" i="6"/>
  <c r="M40" i="6"/>
  <c r="O31" i="6"/>
  <c r="O30" i="6"/>
  <c r="O23" i="6"/>
  <c r="O22" i="6"/>
  <c r="P27" i="6"/>
  <c r="P26" i="6"/>
  <c r="O29" i="6"/>
  <c r="O28" i="6"/>
  <c r="M21" i="6"/>
  <c r="O15" i="6"/>
  <c r="O16" i="6"/>
  <c r="O17" i="6"/>
  <c r="O18" i="6"/>
  <c r="O19" i="6"/>
  <c r="O20" i="6"/>
  <c r="O8" i="6"/>
  <c r="O9" i="6"/>
  <c r="O10" i="6"/>
  <c r="O11" i="6"/>
  <c r="O12" i="6"/>
  <c r="O7" i="6"/>
  <c r="T37" i="6"/>
  <c r="T36" i="6"/>
  <c r="Z36" i="6" s="1"/>
  <c r="AA36" i="6" s="1"/>
  <c r="AB36" i="6" s="1"/>
  <c r="R39" i="6"/>
  <c r="R38" i="6"/>
  <c r="Z38" i="6" s="1"/>
  <c r="M100" i="6" l="1"/>
  <c r="Q55" i="6" l="1"/>
  <c r="S56" i="6"/>
  <c r="S57" i="6"/>
  <c r="S58" i="6"/>
  <c r="S59" i="6"/>
  <c r="Q60" i="6"/>
  <c r="S62" i="6"/>
  <c r="S63" i="6"/>
  <c r="Q64" i="6"/>
  <c r="Q65" i="6"/>
  <c r="Q54" i="6"/>
  <c r="Q61" i="6"/>
  <c r="X52" i="6"/>
  <c r="X51" i="6"/>
  <c r="V46" i="6"/>
  <c r="V45" i="6"/>
  <c r="M18" i="5" l="1"/>
  <c r="D16" i="5" l="1"/>
  <c r="K16" i="5"/>
  <c r="C23" i="3"/>
  <c r="C8" i="3"/>
  <c r="C13" i="3"/>
  <c r="C19" i="3"/>
  <c r="D35" i="5" l="1"/>
  <c r="E16" i="5" s="1"/>
  <c r="C16" i="5" s="1"/>
  <c r="E4" i="3"/>
  <c r="E29" i="3"/>
  <c r="E11" i="5" l="1"/>
  <c r="C11" i="5" s="1"/>
  <c r="E19" i="5"/>
  <c r="C19" i="5" s="1"/>
  <c r="E7" i="5"/>
  <c r="C7" i="5" s="1"/>
  <c r="E24" i="5"/>
  <c r="C24" i="5" s="1"/>
  <c r="E14" i="5"/>
  <c r="C14" i="5" s="1"/>
  <c r="E22" i="5"/>
  <c r="C22" i="5" s="1"/>
  <c r="F4" i="3"/>
  <c r="C51" i="3" l="1"/>
  <c r="G5" i="1"/>
  <c r="H5" i="1" s="1"/>
  <c r="G6" i="1"/>
  <c r="H6" i="1" s="1"/>
  <c r="G7" i="1"/>
  <c r="H7" i="1" s="1"/>
  <c r="G8" i="1"/>
  <c r="H8" i="1"/>
  <c r="G9" i="1"/>
  <c r="H9" i="1" s="1"/>
  <c r="G10" i="1"/>
  <c r="H10" i="1" s="1"/>
  <c r="G11" i="1"/>
  <c r="H11" i="1" s="1"/>
  <c r="G12" i="1"/>
  <c r="H12" i="1"/>
  <c r="G13" i="1"/>
  <c r="H13" i="1" s="1"/>
  <c r="G14" i="1"/>
  <c r="H14" i="1" s="1"/>
  <c r="G15" i="1"/>
  <c r="H15" i="1" s="1"/>
  <c r="G17" i="1"/>
  <c r="H17" i="1" s="1"/>
  <c r="G4" i="1"/>
  <c r="H4" i="1" s="1"/>
  <c r="E4" i="1" l="1"/>
  <c r="C16" i="1" l="1"/>
  <c r="E15" i="1" l="1"/>
  <c r="F4" i="1" s="1"/>
  <c r="C23" i="1"/>
  <c r="G16" i="1"/>
  <c r="H16" i="1" s="1"/>
</calcChain>
</file>

<file path=xl/sharedStrings.xml><?xml version="1.0" encoding="utf-8"?>
<sst xmlns="http://schemas.openxmlformats.org/spreadsheetml/2006/main" count="481" uniqueCount="117">
  <si>
    <t>PARTIDA</t>
  </si>
  <si>
    <t>CONCEPTO</t>
  </si>
  <si>
    <t xml:space="preserve">CANTIDAD </t>
  </si>
  <si>
    <t>MATERIALES Y UTILES DE OFICINA</t>
  </si>
  <si>
    <t>MATERIAL DE LIMPIEZA</t>
  </si>
  <si>
    <t>MATERIALES DE CONSTRUCCIÓN</t>
  </si>
  <si>
    <t>CEMENTO Y PRODUCTOS DE CONCRETO</t>
  </si>
  <si>
    <t>CAL, YESO Y PRODUCTOS DE YESO</t>
  </si>
  <si>
    <t>MATERIAL ELECTRICO</t>
  </si>
  <si>
    <t>MATERIALES COMPLEMENTARIOS (PISOS)</t>
  </si>
  <si>
    <t xml:space="preserve">ESTRUCTURAS Y MANUFACTURAS </t>
  </si>
  <si>
    <t>UNIFORMES</t>
  </si>
  <si>
    <t>PRENDAS DE PROTECCIÓN PERSONAL</t>
  </si>
  <si>
    <t>REFACCIONES Y ACCESORIOS DE EQUIPO DE COMPUTO</t>
  </si>
  <si>
    <t>MOBILIARIO PARA PLANTELES</t>
  </si>
  <si>
    <t>MOBILIARIO PARA DIRECCIÓN GENERAL</t>
  </si>
  <si>
    <t>OTROS MATERIALES Y ARTICULOS DE CONSTRUCCIÓN (PINTURA E IMPERMEABILIZANTE)</t>
  </si>
  <si>
    <t xml:space="preserve">TOTAL </t>
  </si>
  <si>
    <t xml:space="preserve">FUENTE </t>
  </si>
  <si>
    <t>TOTAL</t>
  </si>
  <si>
    <t>2522006    FEDERAL</t>
  </si>
  <si>
    <t>2512001   ESTATAL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</si>
  <si>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</si>
  <si>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</si>
  <si>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</si>
  <si>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</si>
  <si>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</si>
  <si>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</si>
  <si>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</si>
  <si>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</si>
  <si>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</si>
  <si>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</si>
  <si>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MATERIALES Y UTILES DE REPRODUCCIÓN</t>
  </si>
  <si>
    <t>AUTOMOVIL</t>
  </si>
  <si>
    <t>PINTURA E IMPERMEABILIZANTE</t>
  </si>
  <si>
    <t xml:space="preserve">OTROS ARTICULOS MENORES DE OFICINA </t>
  </si>
  <si>
    <t>ALIMENTOS EN INSTALACIONES</t>
  </si>
  <si>
    <t>PRODUCTOS ALIMENTICIOS PARA TERCEROS</t>
  </si>
  <si>
    <t>ALIMENTOS FUERA DE INSTALACIONES</t>
  </si>
  <si>
    <t>ALIMENTOS PARA ANIMALES</t>
  </si>
  <si>
    <t>PRODUCTOS QUIMICOS, FARMACEUTICOS Y DE LABORATORIO</t>
  </si>
  <si>
    <t>GASOLINA</t>
  </si>
  <si>
    <t>TRASLADO DE PERSONAL</t>
  </si>
  <si>
    <t>RENTA DE INMUEBLES</t>
  </si>
  <si>
    <t>RENTA DE MOBILIARIO</t>
  </si>
  <si>
    <t xml:space="preserve">DIFUSIÓN </t>
  </si>
  <si>
    <t>GASTOS DE ORDEN SOCIAL</t>
  </si>
  <si>
    <t>OCTUBRE</t>
  </si>
  <si>
    <t>MATERIAL DE CONSTRUCCIÓN</t>
  </si>
  <si>
    <t>FUENTE</t>
  </si>
  <si>
    <t>FEDERAL</t>
  </si>
  <si>
    <t>DICIEMBRE</t>
  </si>
  <si>
    <t xml:space="preserve"> </t>
  </si>
  <si>
    <t>MATERIAL DE CONSTRUCCION</t>
  </si>
  <si>
    <t>EQUIPO DE COMPUTO</t>
  </si>
  <si>
    <t>PINTURA IMPERMEABILIZANTE</t>
  </si>
  <si>
    <t xml:space="preserve">PARTIDA </t>
  </si>
  <si>
    <t>DESCRIPCIÓN</t>
  </si>
  <si>
    <t>PROYECTO</t>
  </si>
  <si>
    <t>ALIMENTOS PERSONAL FUERA DE LAS INSTALACIONES</t>
  </si>
  <si>
    <t>OTROS ARTICULOS MENORES DE OFICINA</t>
  </si>
  <si>
    <t>PRODUCTOS QUIMICOS, FARMACEUTICOS</t>
  </si>
  <si>
    <t>PRENDAS DE PROTECCIÓN</t>
  </si>
  <si>
    <t>MOBILIARIO DG</t>
  </si>
  <si>
    <t>ASIGNADO</t>
  </si>
  <si>
    <t>COLEGIO DE ESTUDIOS CIENTIFICOS Y TECNOLOGICOS DEL ESTADO DE ZACATECAS</t>
  </si>
  <si>
    <t>DIRECCIÓN ADMINISTRATIVA</t>
  </si>
  <si>
    <t xml:space="preserve">DEPARTAMENTO DE RECURSOS MATERIALES </t>
  </si>
  <si>
    <t>PRESUPUESTO 2025 CAPITULO 2000</t>
  </si>
  <si>
    <t xml:space="preserve">DESCRIPCIÓN </t>
  </si>
  <si>
    <t>TOTAL ASIGNADO</t>
  </si>
  <si>
    <t>TOTAL RECURSO ESTATAL</t>
  </si>
  <si>
    <t>ALIMENTOS PARA EL PERSONAL EN INSTALACIONES</t>
  </si>
  <si>
    <t>ALIMENTOS FUERA DE LAS INSTALACIONES</t>
  </si>
  <si>
    <t xml:space="preserve">REFACCIONES Y ACCESORIOS DE EQUIPO DE COMPUTO </t>
  </si>
  <si>
    <t>VESTUARIO, UNIFORMES Y BLANCOS</t>
  </si>
  <si>
    <t xml:space="preserve">REFACCIONES Y ACCESORIOS MENORES DE EQUIPO DE TRANSPORTE </t>
  </si>
  <si>
    <t xml:space="preserve">REFACCIONES Y  ACCESORIOS MENORES OTROS BIENES MUEBLES </t>
  </si>
  <si>
    <t>UTENSILIOS PARA EL SERVICIO DE ALIMENTACIÓN</t>
  </si>
  <si>
    <t xml:space="preserve">MATERIALES Y ÚTILES DE IMPRESIÓN Y REPRODUCCIÓN. </t>
  </si>
  <si>
    <t xml:space="preserve">MATERIALES Y  SUMINISTROS PARA PLANTELES EDUCATIVOS. </t>
  </si>
  <si>
    <t>MATERIAL IMPRESO E INFORMACIÓN DIGITAL</t>
  </si>
  <si>
    <t xml:space="preserve">PRODUCTOS ALIMENTICIOS PARA ANIMALES. </t>
  </si>
  <si>
    <t>VIDRIOS Y PRODUCTOS DE VIDRIO</t>
  </si>
  <si>
    <t xml:space="preserve">MATERIAL ELÉCTRICO Y ELECTRÓNICO. </t>
  </si>
  <si>
    <t>PLAGUICIDAS  ABONOS Y FERTILIZANTES.</t>
  </si>
  <si>
    <t>DIESEL</t>
  </si>
  <si>
    <t>LUBRICANTES Y ADITIVOS</t>
  </si>
  <si>
    <t>ARTICULOS DEPORTIVOS</t>
  </si>
  <si>
    <t xml:space="preserve">REFACCIONES ACCESORIOS Y HERRAMIENTAS </t>
  </si>
  <si>
    <t>REFACCIONES Y ACCESORIOS MENORES DE EDIFICIOS</t>
  </si>
  <si>
    <t xml:space="preserve">REFACCIONES Y ACCESORIOS MENORES DE MOBILIARIO Y EQUIPO DE ADMINISTRACIÓN, EDUCACIONAL Y RECREATIVO </t>
  </si>
  <si>
    <t>NUEVO ASIGNADO</t>
  </si>
  <si>
    <t>DEP</t>
  </si>
  <si>
    <t>CUR</t>
  </si>
  <si>
    <t>EJE</t>
  </si>
  <si>
    <t>LINEA</t>
  </si>
  <si>
    <t>ESTRATEGIA</t>
  </si>
  <si>
    <t>SUSTANCIAS QUÍMICAS</t>
  </si>
  <si>
    <t>PRODUCTOS ALIMENTICIOS PARA EL PERSONAL DERIVADO DE ACTIVIDADES EXTRAORDINARIAS</t>
  </si>
  <si>
    <t>ÚTILES Y EQUIPOS MENORES DE ESCRITORIO</t>
  </si>
  <si>
    <t>PAPELERÍA DE OFICINA</t>
  </si>
  <si>
    <t xml:space="preserve">PRODUCTOS ALIMENTICIOS PARA PERSONAS DERIVADO DE LA PRESTACIÓN DE SERVICIOS PÚBLICOS </t>
  </si>
  <si>
    <t>MATERIALES,   ACCESORIOS Y SUMINISTROS MÉDICOS</t>
  </si>
  <si>
    <t xml:space="preserve">OTROS ARTÍCULOS MENORES DE OFICINA </t>
  </si>
  <si>
    <t>PRODUCTOS ALIMENTICIOS PARA EL PERSONAL QUE REALIZA LABORES EN CAMPO</t>
  </si>
  <si>
    <t>COMPONENTE</t>
  </si>
  <si>
    <t>ACCIÓN</t>
  </si>
  <si>
    <t>RODUCTOS ALIMENTICIOS PARA EL PERSONAL QUE REALIZA LABORES EN CAMPO O DE SUPERVISIÓN</t>
  </si>
  <si>
    <t xml:space="preserve">PRODUCTOS ALIMENTICIOS PARA PERSONAL EN LAS INSTALACIONES DE LASDEPENDENCIAS Y ENTIDADES. </t>
  </si>
  <si>
    <t>VESTUARIO, UNIFORMES Y BLANCOS.</t>
  </si>
  <si>
    <t>BLANCOS.</t>
  </si>
  <si>
    <t xml:space="preserve">MATERIAL DE CONSTRUCCIÓN </t>
  </si>
  <si>
    <t>OTROS MATERIALES Y  ARTÍCULOS DE CONSTRUCCIÓN Y REPARACIÓN</t>
  </si>
  <si>
    <t>REFACCIONES Y ACCESORIOS PARA EQUIPO DE CÓMPUTO.</t>
  </si>
  <si>
    <t xml:space="preserve">PRODUCTOS ALIMENTICIOS PARA EL PERSONAL QUE REALIZA LABORES EN CAMPO O DE SUPERVISIÓN.  </t>
  </si>
  <si>
    <t>PRODUCTOS ALIMENTICIOS PARA EL PERSONAL EN LA  INSTALACIONES DE LAS DEPENDENCIAS Y ENTIDADES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</si>
</sst>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0##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Montserrat"/>
    </font>
    <font>
      <sz val="11"/>
      <color theme="1"/>
      <name val="Montserrat"/>
    </font>
    <font>
      <sz val="10"/>
      <name val="Arial"/>
      <family val="2"/>
    </font>
    <font>
      <b/>
      <sz val="11"/>
      <color theme="1"/>
      <name val="Montserrat"/>
    </font>
    <font>
      <b/>
      <sz val="11"/>
      <color rgb="FFFFFFFF"/>
      <name val="Montserrat"/>
    </font>
    <font>
      <sz val="10"/>
      <color theme="1"/>
      <name val="Montserrat"/>
    </font>
    <font>
      <sz val="10"/>
      <name val="Montserrat"/>
    </font>
    <font>
      <b/>
      <sz val="10"/>
      <name val="Montserrat"/>
    </font>
    <font>
      <sz val="11"/>
      <color indexed="8"/>
      <name val="Montserrat"/>
    </font>
    <font>
      <sz val="11"/>
      <name val="Montserrat"/>
    </font>
    <font>
      <b/>
      <sz val="12"/>
      <color rgb="FFFFFFFF"/>
      <name val="Montserrat"/>
    </font>
    <font>
      <b/>
      <sz val="12"/>
      <color theme="0"/>
      <name val="Montserrat"/>
    </font>
    <font>
      <sz val="11"/>
      <name val="Calibri"/>
      <family val="2"/>
      <scheme val="minor"/>
    </font>
    <font>
      <b/>
      <sz val="10"/>
      <color theme="0"/>
      <name val="Montserrat"/>
    </font>
    <font>
      <b/>
      <sz val="10"/>
      <color rgb="FFFFFFFF"/>
      <name val="Montserrat"/>
    </font>
  </fonts>
  <fills count="8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44" fontId="0" fillId="0" borderId="0" xfId="0" applyNumberFormat="1"/>
    <xf numFmtId="0" fontId="3" fillId="0" borderId="1" xfId="0" applyFont="1" applyBorder="1" applyAlignment="1">
      <alignment horizontal="left"/>
    </xf>
    <xf numFmtId="44" fontId="3" fillId="0" borderId="1" xfId="1" applyFont="1" applyBorder="1"/>
    <xf numFmtId="44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4" fontId="3" fillId="0" borderId="1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44" fontId="3" fillId="0" borderId="10" xfId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4" fontId="3" fillId="0" borderId="5" xfId="1" applyFont="1" applyBorder="1"/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44" fontId="3" fillId="0" borderId="10" xfId="1" applyFont="1" applyFill="1" applyBorder="1"/>
    <xf numFmtId="44" fontId="3" fillId="0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44" fontId="3" fillId="0" borderId="1" xfId="1" applyFont="1" applyFill="1" applyBorder="1"/>
    <xf numFmtId="0" fontId="2" fillId="2" borderId="19" xfId="0" applyFont="1" applyFill="1" applyBorder="1" applyAlignment="1">
      <alignment horizontal="center"/>
    </xf>
    <xf numFmtId="44" fontId="3" fillId="0" borderId="14" xfId="1" applyFont="1" applyFill="1" applyBorder="1"/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44" fontId="3" fillId="3" borderId="1" xfId="1" applyFont="1" applyFill="1" applyBorder="1" applyAlignment="1">
      <alignment horizontal="center"/>
    </xf>
    <xf numFmtId="44" fontId="0" fillId="3" borderId="0" xfId="0" applyNumberFormat="1" applyFill="1"/>
    <xf numFmtId="0" fontId="0" fillId="3" borderId="0" xfId="0" applyFill="1"/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left"/>
    </xf>
    <xf numFmtId="44" fontId="3" fillId="3" borderId="19" xfId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44" fontId="3" fillId="0" borderId="5" xfId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0" fillId="0" borderId="0" xfId="0" applyFill="1"/>
    <xf numFmtId="44" fontId="3" fillId="0" borderId="19" xfId="1" applyFont="1" applyFill="1" applyBorder="1"/>
    <xf numFmtId="0" fontId="0" fillId="0" borderId="0" xfId="0" applyFill="1" applyBorder="1"/>
    <xf numFmtId="0" fontId="0" fillId="0" borderId="1" xfId="0" applyFill="1" applyBorder="1"/>
    <xf numFmtId="0" fontId="3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44" fontId="3" fillId="4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 applyFill="1"/>
    <xf numFmtId="0" fontId="0" fillId="0" borderId="0" xfId="0" applyAlignment="1">
      <alignment horizontal="left"/>
    </xf>
    <xf numFmtId="0" fontId="7" fillId="0" borderId="1" xfId="0" applyFont="1" applyFill="1" applyBorder="1" applyAlignment="1">
      <alignment horizontal="left"/>
    </xf>
    <xf numFmtId="44" fontId="7" fillId="0" borderId="1" xfId="1" applyFont="1" applyFill="1" applyBorder="1"/>
    <xf numFmtId="0" fontId="8" fillId="0" borderId="1" xfId="0" applyFont="1" applyFill="1" applyBorder="1" applyAlignment="1">
      <alignment horizontal="left"/>
    </xf>
    <xf numFmtId="44" fontId="8" fillId="0" borderId="1" xfId="1" applyFont="1" applyFill="1" applyBorder="1"/>
    <xf numFmtId="44" fontId="7" fillId="0" borderId="0" xfId="1" applyFont="1" applyFill="1"/>
    <xf numFmtId="0" fontId="6" fillId="2" borderId="1" xfId="0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43" fontId="0" fillId="0" borderId="0" xfId="0" applyNumberFormat="1" applyFont="1"/>
    <xf numFmtId="0" fontId="0" fillId="0" borderId="0" xfId="0" applyFont="1"/>
    <xf numFmtId="0" fontId="9" fillId="0" borderId="1" xfId="0" applyFont="1" applyFill="1" applyBorder="1" applyAlignment="1">
      <alignment horizontal="center"/>
    </xf>
    <xf numFmtId="164" fontId="10" fillId="0" borderId="1" xfId="3" applyNumberFormat="1" applyFont="1" applyBorder="1" applyAlignment="1">
      <alignment horizontal="center" vertical="top" wrapText="1" readingOrder="1"/>
    </xf>
    <xf numFmtId="0" fontId="3" fillId="0" borderId="1" xfId="3" applyFont="1" applyBorder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43" fontId="2" fillId="2" borderId="0" xfId="0" applyNumberFormat="1" applyFont="1" applyFill="1"/>
    <xf numFmtId="0" fontId="3" fillId="2" borderId="0" xfId="0" applyFont="1" applyFill="1"/>
    <xf numFmtId="44" fontId="11" fillId="0" borderId="1" xfId="1" applyFont="1" applyFill="1" applyBorder="1"/>
    <xf numFmtId="0" fontId="12" fillId="2" borderId="1" xfId="0" applyFont="1" applyFill="1" applyBorder="1" applyAlignment="1">
      <alignment horizontal="center" vertical="center" wrapText="1"/>
    </xf>
    <xf numFmtId="44" fontId="12" fillId="2" borderId="1" xfId="1" applyFont="1" applyFill="1" applyBorder="1" applyAlignment="1">
      <alignment horizontal="center" vertical="center" wrapText="1"/>
    </xf>
    <xf numFmtId="43" fontId="13" fillId="2" borderId="0" xfId="0" applyNumberFormat="1" applyFont="1" applyFill="1"/>
    <xf numFmtId="0" fontId="0" fillId="5" borderId="0" xfId="0" applyFill="1"/>
    <xf numFmtId="0" fontId="9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44" fontId="7" fillId="5" borderId="1" xfId="1" applyFont="1" applyFill="1" applyBorder="1"/>
    <xf numFmtId="0" fontId="9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left"/>
    </xf>
    <xf numFmtId="44" fontId="8" fillId="6" borderId="1" xfId="1" applyFont="1" applyFill="1" applyBorder="1"/>
    <xf numFmtId="0" fontId="0" fillId="6" borderId="0" xfId="0" applyFill="1"/>
    <xf numFmtId="164" fontId="10" fillId="0" borderId="1" xfId="3" applyNumberFormat="1" applyFont="1" applyFill="1" applyBorder="1" applyAlignment="1">
      <alignment horizontal="center" vertical="top" wrapText="1" readingOrder="1"/>
    </xf>
    <xf numFmtId="0" fontId="3" fillId="0" borderId="1" xfId="3" applyFont="1" applyFill="1" applyBorder="1" applyAlignment="1">
      <alignment horizontal="center" vertical="center"/>
    </xf>
    <xf numFmtId="44" fontId="3" fillId="0" borderId="0" xfId="0" applyNumberFormat="1" applyFont="1"/>
    <xf numFmtId="0" fontId="0" fillId="4" borderId="0" xfId="0" applyFill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0" xfId="0" applyFill="1"/>
    <xf numFmtId="44" fontId="0" fillId="4" borderId="0" xfId="1" applyFont="1" applyFill="1"/>
    <xf numFmtId="0" fontId="3" fillId="0" borderId="1" xfId="0" applyFont="1" applyBorder="1"/>
    <xf numFmtId="44" fontId="11" fillId="0" borderId="19" xfId="1" applyFont="1" applyFill="1" applyBorder="1"/>
    <xf numFmtId="44" fontId="12" fillId="2" borderId="20" xfId="1" applyFont="1" applyFill="1" applyBorder="1" applyAlignment="1">
      <alignment horizontal="center" vertical="center" wrapText="1"/>
    </xf>
    <xf numFmtId="43" fontId="3" fillId="0" borderId="0" xfId="0" applyNumberFormat="1" applyFont="1"/>
    <xf numFmtId="164" fontId="11" fillId="0" borderId="1" xfId="3" applyNumberFormat="1" applyFont="1" applyFill="1" applyBorder="1" applyAlignment="1">
      <alignment horizontal="center" vertical="top" wrapText="1" readingOrder="1"/>
    </xf>
    <xf numFmtId="0" fontId="11" fillId="0" borderId="1" xfId="3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1" xfId="0" applyFont="1" applyFill="1" applyBorder="1"/>
    <xf numFmtId="43" fontId="14" fillId="0" borderId="0" xfId="0" applyNumberFormat="1" applyFont="1" applyFill="1"/>
    <xf numFmtId="0" fontId="3" fillId="0" borderId="1" xfId="0" applyFont="1" applyFill="1" applyBorder="1"/>
    <xf numFmtId="164" fontId="10" fillId="0" borderId="19" xfId="3" applyNumberFormat="1" applyFont="1" applyFill="1" applyBorder="1" applyAlignment="1">
      <alignment horizontal="center" vertical="top" wrapText="1" readingOrder="1"/>
    </xf>
    <xf numFmtId="0" fontId="3" fillId="0" borderId="19" xfId="3" applyFont="1" applyFill="1" applyBorder="1" applyAlignment="1">
      <alignment horizontal="center" vertical="center"/>
    </xf>
    <xf numFmtId="0" fontId="3" fillId="0" borderId="0" xfId="0" applyFont="1" applyFill="1"/>
    <xf numFmtId="0" fontId="12" fillId="2" borderId="1" xfId="0" applyFont="1" applyFill="1" applyBorder="1" applyAlignment="1">
      <alignment horizontal="center" vertical="center"/>
    </xf>
    <xf numFmtId="44" fontId="12" fillId="2" borderId="1" xfId="1" applyFont="1" applyFill="1" applyBorder="1" applyAlignment="1">
      <alignment horizontal="center" vertical="center"/>
    </xf>
    <xf numFmtId="164" fontId="10" fillId="7" borderId="1" xfId="3" applyNumberFormat="1" applyFont="1" applyFill="1" applyBorder="1" applyAlignment="1">
      <alignment horizontal="center" vertical="top" wrapText="1" readingOrder="1"/>
    </xf>
    <xf numFmtId="0" fontId="3" fillId="7" borderId="1" xfId="3" applyFont="1" applyFill="1" applyBorder="1" applyAlignment="1">
      <alignment horizontal="center" vertical="center"/>
    </xf>
    <xf numFmtId="0" fontId="0" fillId="7" borderId="0" xfId="0" applyFill="1"/>
    <xf numFmtId="164" fontId="10" fillId="7" borderId="1" xfId="3" applyNumberFormat="1" applyFont="1" applyFill="1" applyBorder="1" applyAlignment="1">
      <alignment horizontal="center" vertical="center" wrapText="1" readingOrder="1"/>
    </xf>
    <xf numFmtId="44" fontId="11" fillId="7" borderId="1" xfId="1" applyFont="1" applyFill="1" applyBorder="1"/>
    <xf numFmtId="44" fontId="11" fillId="7" borderId="14" xfId="1" applyFont="1" applyFill="1" applyBorder="1"/>
    <xf numFmtId="44" fontId="0" fillId="7" borderId="1" xfId="1" applyFont="1" applyFill="1" applyBorder="1"/>
    <xf numFmtId="0" fontId="0" fillId="7" borderId="1" xfId="0" applyFill="1" applyBorder="1"/>
    <xf numFmtId="44" fontId="0" fillId="7" borderId="1" xfId="0" applyNumberFormat="1" applyFill="1" applyBorder="1"/>
    <xf numFmtId="43" fontId="2" fillId="2" borderId="0" xfId="0" applyNumberFormat="1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textRotation="90"/>
    </xf>
    <xf numFmtId="164" fontId="10" fillId="7" borderId="20" xfId="3" applyNumberFormat="1" applyFont="1" applyFill="1" applyBorder="1" applyAlignment="1">
      <alignment horizontal="center" vertical="top" wrapText="1" readingOrder="1"/>
    </xf>
    <xf numFmtId="0" fontId="0" fillId="7" borderId="1" xfId="0" applyFill="1" applyBorder="1" applyAlignment="1">
      <alignment horizontal="center"/>
    </xf>
    <xf numFmtId="0" fontId="7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3" fontId="13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3" fontId="2" fillId="2" borderId="0" xfId="0" applyNumberFormat="1" applyFont="1" applyFill="1" applyAlignment="1"/>
    <xf numFmtId="44" fontId="16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4" fontId="9" fillId="4" borderId="1" xfId="1" applyFont="1" applyFill="1" applyBorder="1" applyAlignment="1">
      <alignment horizontal="center" vertical="center"/>
    </xf>
    <xf numFmtId="44" fontId="9" fillId="5" borderId="19" xfId="1" applyFont="1" applyFill="1" applyBorder="1" applyAlignment="1">
      <alignment horizontal="center" vertical="center"/>
    </xf>
    <xf numFmtId="44" fontId="9" fillId="5" borderId="20" xfId="1" applyFont="1" applyFill="1" applyBorder="1" applyAlignment="1">
      <alignment horizontal="center" vertical="center"/>
    </xf>
    <xf numFmtId="2" fontId="9" fillId="5" borderId="19" xfId="1" applyNumberFormat="1" applyFont="1" applyFill="1" applyBorder="1" applyAlignment="1">
      <alignment horizontal="center" vertical="center"/>
    </xf>
    <xf numFmtId="2" fontId="9" fillId="5" borderId="20" xfId="1" applyNumberFormat="1" applyFont="1" applyFill="1" applyBorder="1" applyAlignment="1">
      <alignment horizontal="center" vertical="center"/>
    </xf>
    <xf numFmtId="2" fontId="9" fillId="0" borderId="1" xfId="1" applyNumberFormat="1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44" fontId="9" fillId="5" borderId="14" xfId="1" applyFont="1" applyFill="1" applyBorder="1" applyAlignment="1">
      <alignment horizontal="center" vertical="center"/>
    </xf>
    <xf numFmtId="2" fontId="9" fillId="5" borderId="14" xfId="1" applyNumberFormat="1" applyFont="1" applyFill="1" applyBorder="1" applyAlignment="1">
      <alignment horizontal="center" vertical="center"/>
    </xf>
    <xf numFmtId="44" fontId="9" fillId="6" borderId="1" xfId="1" applyFont="1" applyFill="1" applyBorder="1" applyAlignment="1">
      <alignment horizontal="center" vertical="center"/>
    </xf>
    <xf numFmtId="2" fontId="9" fillId="6" borderId="1" xfId="1" applyNumberFormat="1" applyFont="1" applyFill="1" applyBorder="1" applyAlignment="1">
      <alignment horizontal="center" vertical="center"/>
    </xf>
    <xf numFmtId="44" fontId="9" fillId="4" borderId="19" xfId="1" applyFont="1" applyFill="1" applyBorder="1" applyAlignment="1">
      <alignment horizontal="center" vertical="center"/>
    </xf>
    <xf numFmtId="44" fontId="9" fillId="4" borderId="14" xfId="1" applyFont="1" applyFill="1" applyBorder="1" applyAlignment="1">
      <alignment horizontal="center" vertical="center"/>
    </xf>
    <xf numFmtId="44" fontId="9" fillId="4" borderId="20" xfId="1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/>
    </xf>
    <xf numFmtId="44" fontId="3" fillId="0" borderId="16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4" fontId="3" fillId="0" borderId="13" xfId="0" applyNumberFormat="1" applyFont="1" applyBorder="1" applyAlignment="1">
      <alignment horizontal="center" vertical="center"/>
    </xf>
    <xf numFmtId="44" fontId="3" fillId="0" borderId="16" xfId="0" applyNumberFormat="1" applyFont="1" applyBorder="1" applyAlignment="1">
      <alignment horizontal="center" vertical="center"/>
    </xf>
    <xf numFmtId="44" fontId="3" fillId="0" borderId="17" xfId="0" applyNumberFormat="1" applyFont="1" applyBorder="1" applyAlignment="1">
      <alignment horizontal="center" vertical="center"/>
    </xf>
  </cellXfs>
  <cellStyles count="5">
    <cellStyle name="Millares 2 2" xfId="4" xr:uid="{00000000-0005-0000-0000-000000000000}"/>
    <cellStyle name="Moneda" xfId="1" builtinId="4"/>
    <cellStyle name="Normal" xfId="0" builtinId="0"/>
    <cellStyle name="Normal 2" xfId="2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colors>
    <mruColors>
      <color rgb="FFFFDDDD"/>
      <color rgb="FF602A2E"/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391584</xdr:colOff>
      <xdr:row>0</xdr:row>
      <xdr:rowOff>127000</xdr:rowOff>
    </xdr:from>
    <xdr:to>
      <xdr:col>10</xdr:col>
      <xdr:colOff>299671</xdr:colOff>
      <xdr:row>2</xdr:row>
      <xdr:rowOff>97515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84" y="127000"/>
          <a:ext cx="1586442" cy="427715"/>
        </a:xfrm>
        <a:prstGeom prst="rect">
          <a:avLst/>
        </a:prstGeom>
      </xdr:spPr>
    </xdr:pic>
    <xdr:clientData/>
  </xdr:twoCellAnchor>
  <xdr:twoCellAnchor editAs="oneCell">
    <xdr:from>
      <xdr:col>21</xdr:col>
      <xdr:colOff>922585</xdr:colOff>
      <xdr:row>0</xdr:row>
      <xdr:rowOff>54751</xdr:rowOff>
    </xdr:from>
    <xdr:to>
      <xdr:col>23</xdr:col>
      <xdr:colOff>367406</xdr:colOff>
      <xdr:row>2</xdr:row>
      <xdr:rowOff>164766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735" y="54751"/>
          <a:ext cx="1561325" cy="567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391584</xdr:colOff>
      <xdr:row>0</xdr:row>
      <xdr:rowOff>127000</xdr:rowOff>
    </xdr:from>
    <xdr:to>
      <xdr:col>10</xdr:col>
      <xdr:colOff>366940</xdr:colOff>
      <xdr:row>2</xdr:row>
      <xdr:rowOff>173715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84" y="127000"/>
          <a:ext cx="1586442" cy="427715"/>
        </a:xfrm>
        <a:prstGeom prst="rect">
          <a:avLst/>
        </a:prstGeom>
      </xdr:spPr>
    </xdr:pic>
    <xdr:clientData/>
  </xdr:twoCellAnchor>
  <xdr:twoCellAnchor editAs="oneCell">
    <xdr:from>
      <xdr:col>21</xdr:col>
      <xdr:colOff>922585</xdr:colOff>
      <xdr:row>0</xdr:row>
      <xdr:rowOff>54751</xdr:rowOff>
    </xdr:from>
    <xdr:to>
      <xdr:col>22</xdr:col>
      <xdr:colOff>1112310</xdr:colOff>
      <xdr:row>3</xdr:row>
      <xdr:rowOff>50466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6160" y="54751"/>
          <a:ext cx="1561325" cy="567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391584</xdr:colOff>
      <xdr:row>0</xdr:row>
      <xdr:rowOff>127000</xdr:rowOff>
    </xdr:from>
    <xdr:to>
      <xdr:col>6</xdr:col>
      <xdr:colOff>201084</xdr:colOff>
      <xdr:row>2</xdr:row>
      <xdr:rowOff>97515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84" y="127000"/>
          <a:ext cx="1587500" cy="436182"/>
        </a:xfrm>
        <a:prstGeom prst="rect">
          <a:avLst/>
        </a:prstGeom>
      </xdr:spPr>
    </xdr:pic>
    <xdr:clientData/>
  </xdr:twoCellAnchor>
  <xdr:twoCellAnchor editAs="oneCell">
    <xdr:from>
      <xdr:col>16</xdr:col>
      <xdr:colOff>922585</xdr:colOff>
      <xdr:row>0</xdr:row>
      <xdr:rowOff>54751</xdr:rowOff>
    </xdr:from>
    <xdr:to>
      <xdr:col>18</xdr:col>
      <xdr:colOff>455085</xdr:colOff>
      <xdr:row>2</xdr:row>
      <xdr:rowOff>164766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5335" y="54751"/>
          <a:ext cx="1564500" cy="575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/Documents/IMPORTANTE%202025/PROGRAMA%20ANUAL%20DE%20ADQUISICIONES%202025/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/Downloads/AMY%20PT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/Downloads/REPORTE%20DE%20PRESUPUE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6">
          <cell r="C6">
            <v>2300848.81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">
          <cell r="F8">
            <v>921349.04</v>
          </cell>
        </row>
        <row r="9">
          <cell r="G9">
            <v>1945600</v>
          </cell>
        </row>
        <row r="10">
          <cell r="H10">
            <v>234184.13</v>
          </cell>
        </row>
        <row r="11">
          <cell r="I11">
            <v>1149467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4">
          <cell r="E24">
            <v>2313900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E117"/>
  <sheetViews>
    <sheetView topLeftCell="F79" zoomScale="78" zoomScaleNormal="78" workbookViewId="0">
      <selection activeCell="T36" sqref="T36:T37"/>
    </sheetView>
  </sheetViews>
  <sheetFormatPr baseColWidth="10" defaultRowHeight="18" x14ac:dyDescent="0.35"/>
  <cols>
    <col min="1" max="5" width="7" customWidth="1"/>
    <col min="6" max="6" width="5.5703125" style="63" bestFit="1" customWidth="1"/>
    <col min="7" max="8" width="2.7109375" style="63" bestFit="1" customWidth="1"/>
    <col min="9" max="10" width="7" style="63" bestFit="1" customWidth="1"/>
    <col min="11" max="11" width="107.5703125" style="63" customWidth="1"/>
    <col min="12" max="12" width="11" style="63" bestFit="1" customWidth="1"/>
    <col min="13" max="13" width="16.85546875" style="63" bestFit="1" customWidth="1"/>
    <col min="14" max="14" width="13" style="63" bestFit="1" customWidth="1"/>
    <col min="15" max="15" width="13.7109375" style="63" bestFit="1" customWidth="1"/>
    <col min="16" max="16" width="14.140625" style="63" bestFit="1" customWidth="1"/>
    <col min="17" max="17" width="15" style="63" bestFit="1" customWidth="1"/>
    <col min="18" max="18" width="15.42578125" style="63" bestFit="1" customWidth="1"/>
    <col min="19" max="19" width="14.7109375" style="63" bestFit="1" customWidth="1"/>
    <col min="20" max="20" width="15.5703125" style="63" bestFit="1" customWidth="1"/>
    <col min="21" max="21" width="14.42578125" style="63" bestFit="1" customWidth="1"/>
    <col min="22" max="22" width="17.7109375" style="63" bestFit="1" customWidth="1"/>
    <col min="23" max="23" width="14" style="63" bestFit="1" customWidth="1"/>
    <col min="24" max="24" width="17.140625" style="63" bestFit="1" customWidth="1"/>
    <col min="25" max="25" width="15.7109375" style="63" bestFit="1" customWidth="1"/>
    <col min="26" max="26" width="15" bestFit="1" customWidth="1"/>
    <col min="27" max="27" width="22" customWidth="1"/>
    <col min="28" max="28" width="15.28515625" bestFit="1" customWidth="1"/>
  </cols>
  <sheetData>
    <row r="1" spans="1:187" x14ac:dyDescent="0.35">
      <c r="F1" s="124" t="s">
        <v>65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/>
    </row>
    <row r="2" spans="1:187" x14ac:dyDescent="0.35">
      <c r="F2" s="124" t="s">
        <v>66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/>
    </row>
    <row r="3" spans="1:187" x14ac:dyDescent="0.35">
      <c r="F3" s="124" t="s">
        <v>67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/>
    </row>
    <row r="4" spans="1:187" x14ac:dyDescent="0.35">
      <c r="F4" s="124" t="s">
        <v>68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/>
    </row>
    <row r="6" spans="1:187" ht="101.25" x14ac:dyDescent="0.25">
      <c r="A6" s="111" t="s">
        <v>93</v>
      </c>
      <c r="B6" s="111" t="s">
        <v>94</v>
      </c>
      <c r="C6" s="111" t="s">
        <v>95</v>
      </c>
      <c r="D6" s="111" t="s">
        <v>96</v>
      </c>
      <c r="E6" s="111" t="s">
        <v>97</v>
      </c>
      <c r="F6" s="111" t="s">
        <v>58</v>
      </c>
      <c r="G6" s="111" t="s">
        <v>106</v>
      </c>
      <c r="H6" s="111" t="s">
        <v>107</v>
      </c>
      <c r="I6" s="68"/>
      <c r="J6" s="111" t="s">
        <v>56</v>
      </c>
      <c r="K6" s="68" t="s">
        <v>69</v>
      </c>
      <c r="L6" s="68" t="s">
        <v>49</v>
      </c>
      <c r="M6" s="68" t="s">
        <v>70</v>
      </c>
      <c r="N6" s="69" t="s">
        <v>22</v>
      </c>
      <c r="O6" s="69" t="s">
        <v>23</v>
      </c>
      <c r="P6" s="69" t="s">
        <v>24</v>
      </c>
      <c r="Q6" s="69" t="s">
        <v>25</v>
      </c>
      <c r="R6" s="69" t="s">
        <v>26</v>
      </c>
      <c r="S6" s="69" t="s">
        <v>27</v>
      </c>
      <c r="T6" s="69" t="s">
        <v>28</v>
      </c>
      <c r="U6" s="69" t="s">
        <v>29</v>
      </c>
      <c r="V6" s="69" t="s">
        <v>30</v>
      </c>
      <c r="W6" s="69" t="s">
        <v>47</v>
      </c>
      <c r="X6" s="69" t="s">
        <v>31</v>
      </c>
      <c r="Y6" s="69" t="s">
        <v>51</v>
      </c>
    </row>
    <row r="7" spans="1:187" s="39" customFormat="1" x14ac:dyDescent="0.35">
      <c r="A7" s="80">
        <v>553</v>
      </c>
      <c r="B7" s="80">
        <v>5531</v>
      </c>
      <c r="C7" s="80">
        <v>2</v>
      </c>
      <c r="D7" s="80">
        <v>1</v>
      </c>
      <c r="E7" s="80">
        <v>3</v>
      </c>
      <c r="F7" s="79">
        <v>1</v>
      </c>
      <c r="G7" s="80">
        <v>1</v>
      </c>
      <c r="H7" s="80">
        <v>4</v>
      </c>
      <c r="I7" s="80">
        <v>112</v>
      </c>
      <c r="J7" s="80">
        <v>2511</v>
      </c>
      <c r="K7" s="114" t="s">
        <v>98</v>
      </c>
      <c r="L7" s="79">
        <v>2512001</v>
      </c>
      <c r="M7" s="67">
        <v>2754.67</v>
      </c>
      <c r="N7" s="95"/>
      <c r="O7" s="23">
        <f>M7</f>
        <v>2754.67</v>
      </c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187" s="39" customFormat="1" x14ac:dyDescent="0.35">
      <c r="A8" s="80">
        <v>553</v>
      </c>
      <c r="B8" s="80">
        <v>5531</v>
      </c>
      <c r="C8" s="80">
        <v>2</v>
      </c>
      <c r="D8" s="80">
        <v>1</v>
      </c>
      <c r="E8" s="80">
        <v>3</v>
      </c>
      <c r="F8" s="79">
        <v>1</v>
      </c>
      <c r="G8" s="80">
        <v>2</v>
      </c>
      <c r="H8" s="80">
        <v>4</v>
      </c>
      <c r="I8" s="80">
        <v>112</v>
      </c>
      <c r="J8" s="80">
        <v>2511</v>
      </c>
      <c r="K8" s="114" t="s">
        <v>98</v>
      </c>
      <c r="L8" s="79">
        <v>2512001</v>
      </c>
      <c r="M8" s="67">
        <v>1483.28</v>
      </c>
      <c r="N8" s="95"/>
      <c r="O8" s="23">
        <f t="shared" ref="O8:O12" si="0">M8</f>
        <v>1483.28</v>
      </c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187" s="39" customFormat="1" x14ac:dyDescent="0.35">
      <c r="A9" s="80">
        <v>553</v>
      </c>
      <c r="B9" s="80">
        <v>5531</v>
      </c>
      <c r="C9" s="80">
        <v>2</v>
      </c>
      <c r="D9" s="80">
        <v>1</v>
      </c>
      <c r="E9" s="80">
        <v>3</v>
      </c>
      <c r="F9" s="79">
        <v>1</v>
      </c>
      <c r="G9" s="80">
        <v>1</v>
      </c>
      <c r="H9" s="80">
        <v>4</v>
      </c>
      <c r="I9" s="80">
        <v>112</v>
      </c>
      <c r="J9" s="80">
        <v>2215</v>
      </c>
      <c r="K9" s="115" t="s">
        <v>99</v>
      </c>
      <c r="L9" s="79">
        <v>2512001</v>
      </c>
      <c r="M9" s="67">
        <v>9127.35</v>
      </c>
      <c r="N9" s="95"/>
      <c r="O9" s="23">
        <f t="shared" si="0"/>
        <v>9127.35</v>
      </c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187" s="39" customFormat="1" x14ac:dyDescent="0.35">
      <c r="A10" s="80">
        <v>553</v>
      </c>
      <c r="B10" s="80">
        <v>5531</v>
      </c>
      <c r="C10" s="80">
        <v>2</v>
      </c>
      <c r="D10" s="80">
        <v>1</v>
      </c>
      <c r="E10" s="80">
        <v>3</v>
      </c>
      <c r="F10" s="79">
        <v>1</v>
      </c>
      <c r="G10" s="80">
        <v>2</v>
      </c>
      <c r="H10" s="80">
        <v>4</v>
      </c>
      <c r="I10" s="80">
        <v>112</v>
      </c>
      <c r="J10" s="80">
        <v>2215</v>
      </c>
      <c r="K10" s="115" t="s">
        <v>99</v>
      </c>
      <c r="L10" s="79">
        <v>2512001</v>
      </c>
      <c r="M10" s="67">
        <v>4914.75</v>
      </c>
      <c r="N10" s="95"/>
      <c r="O10" s="23">
        <f t="shared" si="0"/>
        <v>4914.75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187" s="39" customFormat="1" x14ac:dyDescent="0.35">
      <c r="A11" s="80">
        <v>553</v>
      </c>
      <c r="B11" s="80">
        <v>5531</v>
      </c>
      <c r="C11" s="80">
        <v>2</v>
      </c>
      <c r="D11" s="80">
        <v>1</v>
      </c>
      <c r="E11" s="80">
        <v>3</v>
      </c>
      <c r="F11" s="79">
        <v>1</v>
      </c>
      <c r="G11" s="80">
        <v>1</v>
      </c>
      <c r="H11" s="80">
        <v>4</v>
      </c>
      <c r="I11" s="80">
        <v>112</v>
      </c>
      <c r="J11" s="80">
        <v>2112</v>
      </c>
      <c r="K11" s="114" t="s">
        <v>100</v>
      </c>
      <c r="L11" s="79">
        <v>2512001</v>
      </c>
      <c r="M11" s="67">
        <v>600</v>
      </c>
      <c r="N11" s="23"/>
      <c r="O11" s="23">
        <f t="shared" si="0"/>
        <v>600</v>
      </c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187" s="39" customFormat="1" x14ac:dyDescent="0.35">
      <c r="A12" s="80">
        <v>553</v>
      </c>
      <c r="B12" s="80">
        <v>5531</v>
      </c>
      <c r="C12" s="80">
        <v>2</v>
      </c>
      <c r="D12" s="80">
        <v>1</v>
      </c>
      <c r="E12" s="80">
        <v>3</v>
      </c>
      <c r="F12" s="96">
        <v>1</v>
      </c>
      <c r="G12" s="97">
        <v>2</v>
      </c>
      <c r="H12" s="97">
        <v>4</v>
      </c>
      <c r="I12" s="97">
        <v>112</v>
      </c>
      <c r="J12" s="97">
        <v>2112</v>
      </c>
      <c r="K12" s="114" t="s">
        <v>100</v>
      </c>
      <c r="L12" s="96">
        <v>2512001</v>
      </c>
      <c r="M12" s="87">
        <v>464.56</v>
      </c>
      <c r="N12" s="40"/>
      <c r="O12" s="23">
        <f t="shared" si="0"/>
        <v>464.56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187" s="42" customFormat="1" x14ac:dyDescent="0.35">
      <c r="A13" s="80">
        <v>553</v>
      </c>
      <c r="B13" s="80">
        <v>5531</v>
      </c>
      <c r="C13" s="80">
        <v>2</v>
      </c>
      <c r="D13" s="80">
        <v>1</v>
      </c>
      <c r="E13" s="80">
        <v>3</v>
      </c>
      <c r="F13" s="79">
        <v>1</v>
      </c>
      <c r="G13" s="80">
        <v>1</v>
      </c>
      <c r="H13" s="80">
        <v>5</v>
      </c>
      <c r="I13" s="80">
        <v>112</v>
      </c>
      <c r="J13" s="80">
        <v>2111</v>
      </c>
      <c r="K13" s="114" t="s">
        <v>101</v>
      </c>
      <c r="L13" s="79">
        <v>2512001</v>
      </c>
      <c r="M13" s="67">
        <v>400</v>
      </c>
      <c r="N13" s="23"/>
      <c r="O13" s="23"/>
      <c r="P13" s="23">
        <v>400</v>
      </c>
      <c r="Q13" s="23"/>
      <c r="R13" s="23"/>
      <c r="S13" s="23"/>
      <c r="T13" s="23"/>
      <c r="U13" s="23"/>
      <c r="V13" s="23"/>
      <c r="W13" s="23"/>
      <c r="X13" s="23"/>
      <c r="Y13" s="23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</row>
    <row r="14" spans="1:187" s="42" customFormat="1" x14ac:dyDescent="0.35">
      <c r="A14" s="80">
        <v>553</v>
      </c>
      <c r="B14" s="80">
        <v>5531</v>
      </c>
      <c r="C14" s="80">
        <v>2</v>
      </c>
      <c r="D14" s="80">
        <v>1</v>
      </c>
      <c r="E14" s="80">
        <v>3</v>
      </c>
      <c r="F14" s="79">
        <v>1</v>
      </c>
      <c r="G14" s="80">
        <v>2</v>
      </c>
      <c r="H14" s="80">
        <v>5</v>
      </c>
      <c r="I14" s="80">
        <v>112</v>
      </c>
      <c r="J14" s="80">
        <v>2111</v>
      </c>
      <c r="K14" s="114" t="s">
        <v>101</v>
      </c>
      <c r="L14" s="79">
        <v>2512001</v>
      </c>
      <c r="M14" s="67">
        <v>213</v>
      </c>
      <c r="N14" s="23"/>
      <c r="O14" s="23"/>
      <c r="P14" s="23">
        <v>213</v>
      </c>
      <c r="Q14" s="23"/>
      <c r="R14" s="23"/>
      <c r="S14" s="23"/>
      <c r="T14" s="23"/>
      <c r="U14" s="23"/>
      <c r="V14" s="23"/>
      <c r="W14" s="23"/>
      <c r="X14" s="23"/>
      <c r="Y14" s="23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</row>
    <row r="15" spans="1:187" s="42" customFormat="1" x14ac:dyDescent="0.35">
      <c r="A15" s="80">
        <v>553</v>
      </c>
      <c r="B15" s="80">
        <v>5531</v>
      </c>
      <c r="C15" s="80">
        <v>2</v>
      </c>
      <c r="D15" s="80">
        <v>1</v>
      </c>
      <c r="E15" s="80">
        <v>3</v>
      </c>
      <c r="F15" s="79">
        <v>1</v>
      </c>
      <c r="G15" s="80">
        <v>1</v>
      </c>
      <c r="H15" s="80">
        <v>5</v>
      </c>
      <c r="I15" s="80">
        <v>112</v>
      </c>
      <c r="J15" s="80">
        <v>2211</v>
      </c>
      <c r="K15" s="115" t="s">
        <v>102</v>
      </c>
      <c r="L15" s="79">
        <v>2512001</v>
      </c>
      <c r="M15" s="67">
        <v>3144</v>
      </c>
      <c r="N15" s="23"/>
      <c r="O15" s="23">
        <f t="shared" ref="O15:O20" si="1">M15</f>
        <v>3144</v>
      </c>
      <c r="Q15" s="23"/>
      <c r="R15" s="23"/>
      <c r="S15" s="23"/>
      <c r="T15" s="23"/>
      <c r="U15" s="23"/>
      <c r="V15" s="23"/>
      <c r="W15" s="23"/>
      <c r="X15" s="23"/>
      <c r="Y15" s="23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</row>
    <row r="16" spans="1:187" s="42" customFormat="1" x14ac:dyDescent="0.35">
      <c r="A16" s="80">
        <v>553</v>
      </c>
      <c r="B16" s="80">
        <v>5531</v>
      </c>
      <c r="C16" s="80">
        <v>2</v>
      </c>
      <c r="D16" s="80">
        <v>1</v>
      </c>
      <c r="E16" s="80">
        <v>3</v>
      </c>
      <c r="F16" s="79">
        <v>1</v>
      </c>
      <c r="G16" s="80">
        <v>2</v>
      </c>
      <c r="H16" s="80">
        <v>5</v>
      </c>
      <c r="I16" s="80">
        <v>112</v>
      </c>
      <c r="J16" s="80">
        <v>2211</v>
      </c>
      <c r="K16" s="115" t="s">
        <v>102</v>
      </c>
      <c r="L16" s="79">
        <v>2512001</v>
      </c>
      <c r="M16" s="67">
        <v>1691.35</v>
      </c>
      <c r="N16" s="23"/>
      <c r="O16" s="23">
        <f t="shared" si="1"/>
        <v>1691.35</v>
      </c>
      <c r="Q16" s="23"/>
      <c r="R16" s="23"/>
      <c r="S16" s="23"/>
      <c r="T16" s="23"/>
      <c r="U16" s="23"/>
      <c r="V16" s="23"/>
      <c r="W16" s="23"/>
      <c r="X16" s="23"/>
      <c r="Y16" s="23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</row>
    <row r="17" spans="1:187" s="42" customFormat="1" x14ac:dyDescent="0.35">
      <c r="A17" s="80">
        <v>553</v>
      </c>
      <c r="B17" s="80">
        <v>5531</v>
      </c>
      <c r="C17" s="80">
        <v>2</v>
      </c>
      <c r="D17" s="80">
        <v>1</v>
      </c>
      <c r="E17" s="80">
        <v>3</v>
      </c>
      <c r="F17" s="79">
        <v>1</v>
      </c>
      <c r="G17" s="80">
        <v>1</v>
      </c>
      <c r="H17" s="80">
        <v>5</v>
      </c>
      <c r="I17" s="80">
        <v>112</v>
      </c>
      <c r="J17" s="80">
        <v>2213</v>
      </c>
      <c r="K17" s="114" t="s">
        <v>116</v>
      </c>
      <c r="L17" s="79">
        <v>2512001</v>
      </c>
      <c r="M17" s="67">
        <v>1440</v>
      </c>
      <c r="N17" s="23"/>
      <c r="O17" s="23">
        <f t="shared" si="1"/>
        <v>1440</v>
      </c>
      <c r="Q17" s="23"/>
      <c r="R17" s="23"/>
      <c r="S17" s="23"/>
      <c r="T17" s="23"/>
      <c r="U17" s="23"/>
      <c r="V17" s="23"/>
      <c r="W17" s="23"/>
      <c r="X17" s="23"/>
      <c r="Y17" s="23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</row>
    <row r="18" spans="1:187" s="42" customFormat="1" x14ac:dyDescent="0.35">
      <c r="A18" s="80">
        <v>553</v>
      </c>
      <c r="B18" s="80">
        <v>5531</v>
      </c>
      <c r="C18" s="80">
        <v>2</v>
      </c>
      <c r="D18" s="80">
        <v>1</v>
      </c>
      <c r="E18" s="80">
        <v>3</v>
      </c>
      <c r="F18" s="79">
        <v>1</v>
      </c>
      <c r="G18" s="80">
        <v>2</v>
      </c>
      <c r="H18" s="80">
        <v>5</v>
      </c>
      <c r="I18" s="80">
        <v>112</v>
      </c>
      <c r="J18" s="80">
        <v>2213</v>
      </c>
      <c r="K18" s="114" t="s">
        <v>116</v>
      </c>
      <c r="L18" s="79">
        <v>2512001</v>
      </c>
      <c r="M18" s="67">
        <v>775.05</v>
      </c>
      <c r="N18" s="23"/>
      <c r="O18" s="23">
        <f t="shared" si="1"/>
        <v>775.05</v>
      </c>
      <c r="Q18" s="23"/>
      <c r="R18" s="23"/>
      <c r="S18" s="23"/>
      <c r="T18" s="23"/>
      <c r="U18" s="23"/>
      <c r="V18" s="23"/>
      <c r="W18" s="23"/>
      <c r="X18" s="23"/>
      <c r="Y18" s="23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</row>
    <row r="19" spans="1:187" s="42" customFormat="1" x14ac:dyDescent="0.35">
      <c r="A19" s="80">
        <v>553</v>
      </c>
      <c r="B19" s="80">
        <v>5531</v>
      </c>
      <c r="C19" s="80">
        <v>2</v>
      </c>
      <c r="D19" s="80">
        <v>1</v>
      </c>
      <c r="E19" s="80">
        <v>3</v>
      </c>
      <c r="F19" s="79">
        <v>1</v>
      </c>
      <c r="G19" s="80">
        <v>1</v>
      </c>
      <c r="H19" s="80">
        <v>5</v>
      </c>
      <c r="I19" s="80">
        <v>112</v>
      </c>
      <c r="J19" s="80">
        <v>2541</v>
      </c>
      <c r="K19" s="114" t="s">
        <v>103</v>
      </c>
      <c r="L19" s="79">
        <v>2512001</v>
      </c>
      <c r="M19" s="67">
        <v>1055.5999999999999</v>
      </c>
      <c r="N19" s="23"/>
      <c r="O19" s="23">
        <f t="shared" si="1"/>
        <v>1055.5999999999999</v>
      </c>
      <c r="Q19" s="23"/>
      <c r="R19" s="23"/>
      <c r="S19" s="23"/>
      <c r="T19" s="23"/>
      <c r="U19" s="23"/>
      <c r="V19" s="23"/>
      <c r="W19" s="23"/>
      <c r="X19" s="23"/>
      <c r="Y19" s="23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</row>
    <row r="20" spans="1:187" s="42" customFormat="1" x14ac:dyDescent="0.35">
      <c r="A20" s="80">
        <v>553</v>
      </c>
      <c r="B20" s="80">
        <v>5531</v>
      </c>
      <c r="C20" s="80">
        <v>2</v>
      </c>
      <c r="D20" s="80">
        <v>1</v>
      </c>
      <c r="E20" s="80">
        <v>3</v>
      </c>
      <c r="F20" s="79">
        <v>1</v>
      </c>
      <c r="G20" s="80">
        <v>2</v>
      </c>
      <c r="H20" s="80">
        <v>5</v>
      </c>
      <c r="I20" s="80">
        <v>112</v>
      </c>
      <c r="J20" s="80">
        <v>2541</v>
      </c>
      <c r="K20" s="114" t="s">
        <v>103</v>
      </c>
      <c r="L20" s="79">
        <v>2512001</v>
      </c>
      <c r="M20" s="67">
        <v>568.4</v>
      </c>
      <c r="N20" s="23"/>
      <c r="O20" s="23">
        <f t="shared" si="1"/>
        <v>568.4</v>
      </c>
      <c r="Q20" s="23"/>
      <c r="R20" s="23"/>
      <c r="S20" s="23"/>
      <c r="T20" s="23"/>
      <c r="U20" s="23"/>
      <c r="V20" s="23"/>
      <c r="W20" s="23"/>
      <c r="X20" s="23"/>
      <c r="Y20" s="23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</row>
    <row r="21" spans="1:187" ht="22.5" customHeight="1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9"/>
      <c r="L21" s="118"/>
      <c r="M21" s="120">
        <f>M7+M8+M9+M10+M11+M12+M13+M14+M15+M16+M17+M18+M19+M20</f>
        <v>28632.01</v>
      </c>
      <c r="N21" s="88" t="s">
        <v>22</v>
      </c>
      <c r="O21" s="88" t="s">
        <v>23</v>
      </c>
      <c r="P21" s="88" t="s">
        <v>24</v>
      </c>
      <c r="Q21" s="88" t="s">
        <v>25</v>
      </c>
      <c r="R21" s="88" t="s">
        <v>26</v>
      </c>
      <c r="S21" s="88" t="s">
        <v>27</v>
      </c>
      <c r="T21" s="88" t="s">
        <v>28</v>
      </c>
      <c r="U21" s="88" t="s">
        <v>29</v>
      </c>
      <c r="V21" s="88" t="s">
        <v>30</v>
      </c>
      <c r="W21" s="88" t="s">
        <v>47</v>
      </c>
      <c r="X21" s="88" t="s">
        <v>31</v>
      </c>
      <c r="Y21" s="88" t="s">
        <v>51</v>
      </c>
    </row>
    <row r="22" spans="1:187" s="39" customFormat="1" x14ac:dyDescent="0.35">
      <c r="A22" s="113">
        <v>553</v>
      </c>
      <c r="B22" s="113">
        <v>5531</v>
      </c>
      <c r="C22" s="113">
        <v>2</v>
      </c>
      <c r="D22" s="113">
        <v>1</v>
      </c>
      <c r="E22" s="113">
        <v>3</v>
      </c>
      <c r="F22" s="79">
        <v>2</v>
      </c>
      <c r="G22" s="80">
        <v>1</v>
      </c>
      <c r="H22" s="80">
        <v>1</v>
      </c>
      <c r="I22" s="80">
        <v>112</v>
      </c>
      <c r="J22" s="80">
        <v>2113</v>
      </c>
      <c r="K22" s="115" t="s">
        <v>104</v>
      </c>
      <c r="L22" s="79">
        <v>2512001</v>
      </c>
      <c r="M22" s="67">
        <v>2127</v>
      </c>
      <c r="N22" s="23"/>
      <c r="O22" s="23">
        <f>M22</f>
        <v>2127</v>
      </c>
      <c r="P22" s="23"/>
      <c r="Q22" s="98"/>
      <c r="R22" s="23"/>
      <c r="S22" s="23"/>
      <c r="T22" s="23"/>
      <c r="U22" s="23"/>
      <c r="V22" s="23"/>
      <c r="W22" s="23"/>
      <c r="X22" s="23"/>
      <c r="Y22" s="23"/>
    </row>
    <row r="23" spans="1:187" s="39" customFormat="1" x14ac:dyDescent="0.35">
      <c r="A23" s="113">
        <v>553</v>
      </c>
      <c r="B23" s="113">
        <v>5531</v>
      </c>
      <c r="C23" s="113">
        <v>2</v>
      </c>
      <c r="D23" s="113">
        <v>1</v>
      </c>
      <c r="E23" s="113">
        <v>3</v>
      </c>
      <c r="F23" s="79">
        <v>2</v>
      </c>
      <c r="G23" s="80">
        <v>2</v>
      </c>
      <c r="H23" s="80">
        <v>1</v>
      </c>
      <c r="I23" s="80">
        <v>112</v>
      </c>
      <c r="J23" s="80">
        <v>2113</v>
      </c>
      <c r="K23" s="115" t="s">
        <v>104</v>
      </c>
      <c r="L23" s="79">
        <v>2512001</v>
      </c>
      <c r="M23" s="67">
        <v>1144.33</v>
      </c>
      <c r="N23" s="23"/>
      <c r="O23" s="23">
        <f>M23</f>
        <v>1144.33</v>
      </c>
      <c r="P23" s="23"/>
      <c r="Q23" s="23"/>
      <c r="R23" s="23"/>
      <c r="S23" s="98"/>
      <c r="T23" s="23"/>
      <c r="U23" s="23"/>
      <c r="V23" s="23"/>
      <c r="W23" s="23"/>
      <c r="X23" s="23"/>
      <c r="Y23" s="23"/>
    </row>
    <row r="24" spans="1:187" s="39" customFormat="1" x14ac:dyDescent="0.35">
      <c r="A24" s="113">
        <v>553</v>
      </c>
      <c r="B24" s="113">
        <v>5531</v>
      </c>
      <c r="C24" s="113">
        <v>2</v>
      </c>
      <c r="D24" s="113">
        <v>1</v>
      </c>
      <c r="E24" s="113">
        <v>3</v>
      </c>
      <c r="F24" s="79">
        <v>2</v>
      </c>
      <c r="G24" s="80">
        <v>1</v>
      </c>
      <c r="H24" s="80">
        <v>4</v>
      </c>
      <c r="I24" s="80">
        <v>112</v>
      </c>
      <c r="J24" s="80">
        <v>2111</v>
      </c>
      <c r="K24" s="114" t="s">
        <v>3</v>
      </c>
      <c r="L24" s="79">
        <v>2512001</v>
      </c>
      <c r="M24" s="67">
        <v>614.3599999999999</v>
      </c>
      <c r="N24" s="23"/>
      <c r="O24" s="23"/>
      <c r="P24" s="23"/>
      <c r="Q24" s="23">
        <v>614.36</v>
      </c>
      <c r="R24" s="23"/>
      <c r="S24" s="23"/>
      <c r="T24" s="23"/>
      <c r="U24" s="23"/>
      <c r="V24" s="23"/>
      <c r="W24" s="23"/>
      <c r="X24" s="23"/>
      <c r="Y24" s="23"/>
    </row>
    <row r="25" spans="1:187" s="39" customFormat="1" x14ac:dyDescent="0.35">
      <c r="A25" s="113">
        <v>553</v>
      </c>
      <c r="B25" s="113">
        <v>5531</v>
      </c>
      <c r="C25" s="113">
        <v>2</v>
      </c>
      <c r="D25" s="113">
        <v>1</v>
      </c>
      <c r="E25" s="113">
        <v>3</v>
      </c>
      <c r="F25" s="79">
        <v>2</v>
      </c>
      <c r="G25" s="80">
        <v>2</v>
      </c>
      <c r="H25" s="80">
        <v>4</v>
      </c>
      <c r="I25" s="80">
        <v>112</v>
      </c>
      <c r="J25" s="80">
        <v>2111</v>
      </c>
      <c r="K25" s="114" t="s">
        <v>3</v>
      </c>
      <c r="L25" s="79">
        <v>2512001</v>
      </c>
      <c r="M25" s="67">
        <v>614.3599999999999</v>
      </c>
      <c r="N25" s="23"/>
      <c r="O25" s="23"/>
      <c r="P25" s="23"/>
      <c r="Q25" s="23"/>
      <c r="R25" s="23"/>
      <c r="S25" s="23">
        <v>614.36</v>
      </c>
      <c r="T25" s="23"/>
      <c r="U25" s="23"/>
      <c r="V25" s="23"/>
      <c r="W25" s="23"/>
      <c r="X25" s="23"/>
      <c r="Y25" s="23"/>
    </row>
    <row r="26" spans="1:187" s="39" customFormat="1" x14ac:dyDescent="0.35">
      <c r="A26" s="113">
        <v>553</v>
      </c>
      <c r="B26" s="113">
        <v>5531</v>
      </c>
      <c r="C26" s="113">
        <v>2</v>
      </c>
      <c r="D26" s="113">
        <v>1</v>
      </c>
      <c r="E26" s="113">
        <v>3</v>
      </c>
      <c r="F26" s="79">
        <v>2</v>
      </c>
      <c r="G26" s="80">
        <v>1</v>
      </c>
      <c r="H26" s="80">
        <v>1</v>
      </c>
      <c r="I26" s="80">
        <v>112</v>
      </c>
      <c r="J26" s="80">
        <v>2212</v>
      </c>
      <c r="K26" s="114" t="s">
        <v>105</v>
      </c>
      <c r="L26" s="79">
        <v>2512001</v>
      </c>
      <c r="M26" s="67">
        <v>2000</v>
      </c>
      <c r="N26" s="23"/>
      <c r="O26" s="23"/>
      <c r="P26" s="23">
        <f>M26</f>
        <v>2000</v>
      </c>
      <c r="Q26" s="23"/>
      <c r="R26" s="23"/>
      <c r="S26" s="23"/>
      <c r="T26" s="23"/>
      <c r="U26" s="23"/>
      <c r="V26" s="23"/>
      <c r="W26" s="23"/>
      <c r="X26" s="23"/>
      <c r="Y26" s="23"/>
    </row>
    <row r="27" spans="1:187" s="39" customFormat="1" x14ac:dyDescent="0.35">
      <c r="A27" s="113">
        <v>553</v>
      </c>
      <c r="B27" s="113">
        <v>5531</v>
      </c>
      <c r="C27" s="113">
        <v>2</v>
      </c>
      <c r="D27" s="113">
        <v>1</v>
      </c>
      <c r="E27" s="113">
        <v>3</v>
      </c>
      <c r="F27" s="79">
        <v>2</v>
      </c>
      <c r="G27" s="80">
        <v>2</v>
      </c>
      <c r="H27" s="80">
        <v>1</v>
      </c>
      <c r="I27" s="80">
        <v>112</v>
      </c>
      <c r="J27" s="80">
        <v>2212</v>
      </c>
      <c r="K27" s="114" t="s">
        <v>105</v>
      </c>
      <c r="L27" s="79">
        <v>2512001</v>
      </c>
      <c r="M27" s="67">
        <v>1071.17</v>
      </c>
      <c r="N27" s="23"/>
      <c r="O27" s="23"/>
      <c r="P27" s="23">
        <f>M27</f>
        <v>1071.17</v>
      </c>
      <c r="Q27" s="23"/>
      <c r="R27" s="23"/>
      <c r="S27" s="23"/>
      <c r="T27" s="23"/>
      <c r="U27" s="23"/>
      <c r="V27" s="23"/>
      <c r="W27" s="23"/>
      <c r="X27" s="23"/>
      <c r="Y27" s="23"/>
    </row>
    <row r="28" spans="1:187" s="39" customFormat="1" x14ac:dyDescent="0.35">
      <c r="A28" s="113">
        <v>553</v>
      </c>
      <c r="B28" s="113">
        <v>5531</v>
      </c>
      <c r="C28" s="113">
        <v>2</v>
      </c>
      <c r="D28" s="113">
        <v>1</v>
      </c>
      <c r="E28" s="113">
        <v>3</v>
      </c>
      <c r="F28" s="79">
        <v>2</v>
      </c>
      <c r="G28" s="80">
        <v>1</v>
      </c>
      <c r="H28" s="80">
        <v>1</v>
      </c>
      <c r="I28" s="80">
        <v>112</v>
      </c>
      <c r="J28" s="80">
        <v>2213</v>
      </c>
      <c r="K28" s="114" t="s">
        <v>116</v>
      </c>
      <c r="L28" s="79">
        <v>2512001</v>
      </c>
      <c r="M28" s="67">
        <v>7700</v>
      </c>
      <c r="N28" s="23"/>
      <c r="O28" s="23">
        <f>M28</f>
        <v>7700</v>
      </c>
      <c r="P28" s="23"/>
      <c r="Q28" s="23"/>
      <c r="R28" s="23"/>
      <c r="S28" s="23"/>
      <c r="T28" s="23"/>
      <c r="U28" s="98"/>
      <c r="V28" s="23"/>
      <c r="W28" s="23"/>
      <c r="X28" s="23"/>
      <c r="Y28" s="23"/>
    </row>
    <row r="29" spans="1:187" s="39" customFormat="1" ht="17.25" customHeight="1" x14ac:dyDescent="0.35">
      <c r="A29" s="113">
        <v>553</v>
      </c>
      <c r="B29" s="113">
        <v>5531</v>
      </c>
      <c r="C29" s="113">
        <v>2</v>
      </c>
      <c r="D29" s="113">
        <v>1</v>
      </c>
      <c r="E29" s="113">
        <v>3</v>
      </c>
      <c r="F29" s="79">
        <v>2</v>
      </c>
      <c r="G29" s="80">
        <v>2</v>
      </c>
      <c r="H29" s="80">
        <v>1</v>
      </c>
      <c r="I29" s="80">
        <v>112</v>
      </c>
      <c r="J29" s="80">
        <v>2213</v>
      </c>
      <c r="K29" s="114" t="s">
        <v>116</v>
      </c>
      <c r="L29" s="79">
        <v>2512001</v>
      </c>
      <c r="M29" s="67">
        <v>4503.26</v>
      </c>
      <c r="N29" s="23"/>
      <c r="O29" s="23">
        <f>M29</f>
        <v>4503.26</v>
      </c>
      <c r="P29" s="98"/>
      <c r="Q29" s="23"/>
      <c r="R29" s="23"/>
      <c r="S29" s="23"/>
      <c r="T29" s="23"/>
      <c r="U29" s="23"/>
      <c r="V29" s="23"/>
      <c r="W29" s="23"/>
      <c r="X29" s="23"/>
      <c r="Y29" s="23"/>
    </row>
    <row r="30" spans="1:187" s="39" customFormat="1" x14ac:dyDescent="0.35">
      <c r="A30" s="113">
        <v>553</v>
      </c>
      <c r="B30" s="113">
        <v>5531</v>
      </c>
      <c r="C30" s="113">
        <v>2</v>
      </c>
      <c r="D30" s="113">
        <v>1</v>
      </c>
      <c r="E30" s="113">
        <v>3</v>
      </c>
      <c r="F30" s="79">
        <v>2</v>
      </c>
      <c r="G30" s="80">
        <v>1</v>
      </c>
      <c r="H30" s="80">
        <v>1</v>
      </c>
      <c r="I30" s="80">
        <v>112</v>
      </c>
      <c r="J30" s="80">
        <v>2213</v>
      </c>
      <c r="K30" s="114" t="s">
        <v>116</v>
      </c>
      <c r="L30" s="79">
        <v>2512001</v>
      </c>
      <c r="M30" s="67">
        <v>750</v>
      </c>
      <c r="N30" s="23"/>
      <c r="O30" s="23">
        <f>M30</f>
        <v>750</v>
      </c>
      <c r="P30" s="23"/>
      <c r="Q30" s="23"/>
      <c r="R30" s="23"/>
      <c r="S30" s="23"/>
      <c r="T30" s="23"/>
      <c r="U30" s="98"/>
      <c r="V30" s="23"/>
      <c r="W30" s="23"/>
      <c r="X30" s="23"/>
      <c r="Y30" s="23"/>
    </row>
    <row r="31" spans="1:187" s="39" customFormat="1" ht="17.25" customHeight="1" x14ac:dyDescent="0.35">
      <c r="A31" s="113">
        <v>553</v>
      </c>
      <c r="B31" s="113">
        <v>5531</v>
      </c>
      <c r="C31" s="113">
        <v>2</v>
      </c>
      <c r="D31" s="113">
        <v>1</v>
      </c>
      <c r="E31" s="113">
        <v>3</v>
      </c>
      <c r="F31" s="79">
        <v>2</v>
      </c>
      <c r="G31" s="80">
        <v>2</v>
      </c>
      <c r="H31" s="80">
        <v>1</v>
      </c>
      <c r="I31" s="80">
        <v>112</v>
      </c>
      <c r="J31" s="80">
        <v>2213</v>
      </c>
      <c r="K31" s="114" t="s">
        <v>116</v>
      </c>
      <c r="L31" s="79">
        <v>2512001</v>
      </c>
      <c r="M31" s="67">
        <v>469</v>
      </c>
      <c r="N31" s="23"/>
      <c r="O31" s="23">
        <f>M31</f>
        <v>469</v>
      </c>
      <c r="P31" s="98"/>
      <c r="Q31" s="23"/>
      <c r="R31" s="23"/>
      <c r="S31" s="23"/>
      <c r="T31" s="23"/>
      <c r="U31" s="23"/>
      <c r="V31" s="23"/>
      <c r="W31" s="23"/>
      <c r="X31" s="23"/>
      <c r="Y31" s="23"/>
    </row>
    <row r="32" spans="1:187" ht="22.5" customHeight="1" x14ac:dyDescent="0.25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9"/>
      <c r="L32" s="118"/>
      <c r="M32" s="120">
        <v>20993.48</v>
      </c>
      <c r="N32" s="88" t="s">
        <v>22</v>
      </c>
      <c r="O32" s="88" t="s">
        <v>23</v>
      </c>
      <c r="P32" s="88" t="s">
        <v>24</v>
      </c>
      <c r="Q32" s="88" t="s">
        <v>25</v>
      </c>
      <c r="R32" s="88" t="s">
        <v>26</v>
      </c>
      <c r="S32" s="88" t="s">
        <v>27</v>
      </c>
      <c r="T32" s="88" t="s">
        <v>28</v>
      </c>
      <c r="U32" s="88" t="s">
        <v>29</v>
      </c>
      <c r="V32" s="88" t="s">
        <v>30</v>
      </c>
      <c r="W32" s="88" t="s">
        <v>47</v>
      </c>
      <c r="X32" s="88" t="s">
        <v>31</v>
      </c>
      <c r="Y32" s="88" t="s">
        <v>51</v>
      </c>
    </row>
    <row r="33" spans="1:28" s="39" customFormat="1" x14ac:dyDescent="0.35">
      <c r="A33" s="113">
        <v>553</v>
      </c>
      <c r="B33" s="113">
        <v>5531</v>
      </c>
      <c r="C33" s="113">
        <v>2</v>
      </c>
      <c r="D33" s="113">
        <v>1</v>
      </c>
      <c r="E33" s="113">
        <v>3</v>
      </c>
      <c r="F33" s="79">
        <v>3</v>
      </c>
      <c r="G33" s="80">
        <v>1</v>
      </c>
      <c r="H33" s="80">
        <v>1</v>
      </c>
      <c r="I33" s="80">
        <v>112</v>
      </c>
      <c r="J33" s="80">
        <v>2213</v>
      </c>
      <c r="K33" s="114" t="s">
        <v>3</v>
      </c>
      <c r="L33" s="79">
        <v>2512001</v>
      </c>
      <c r="M33" s="67">
        <v>4951.72</v>
      </c>
      <c r="N33" s="23">
        <v>2951</v>
      </c>
      <c r="O33" s="23">
        <v>2000.72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1:28" s="39" customFormat="1" x14ac:dyDescent="0.35">
      <c r="A34" s="113">
        <v>553</v>
      </c>
      <c r="B34" s="113">
        <v>5531</v>
      </c>
      <c r="C34" s="113">
        <v>2</v>
      </c>
      <c r="D34" s="113">
        <v>1</v>
      </c>
      <c r="E34" s="113">
        <v>3</v>
      </c>
      <c r="F34" s="79">
        <v>3</v>
      </c>
      <c r="G34" s="80">
        <v>2</v>
      </c>
      <c r="H34" s="80">
        <v>1</v>
      </c>
      <c r="I34" s="80">
        <v>112</v>
      </c>
      <c r="J34" s="80">
        <v>2213</v>
      </c>
      <c r="K34" s="114" t="s">
        <v>3</v>
      </c>
      <c r="L34" s="79">
        <v>2512001</v>
      </c>
      <c r="M34" s="67">
        <v>2666.3</v>
      </c>
      <c r="N34" s="23">
        <v>1660.3</v>
      </c>
      <c r="O34" s="23">
        <v>1006</v>
      </c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spans="1:28" ht="22.5" customHeight="1" x14ac:dyDescent="0.25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9"/>
      <c r="L35" s="118"/>
      <c r="M35" s="120">
        <v>7618.02</v>
      </c>
      <c r="N35" s="88" t="s">
        <v>22</v>
      </c>
      <c r="O35" s="88" t="s">
        <v>23</v>
      </c>
      <c r="P35" s="88" t="s">
        <v>24</v>
      </c>
      <c r="Q35" s="88" t="s">
        <v>25</v>
      </c>
      <c r="R35" s="88" t="s">
        <v>26</v>
      </c>
      <c r="S35" s="88" t="s">
        <v>27</v>
      </c>
      <c r="T35" s="88" t="s">
        <v>28</v>
      </c>
      <c r="U35" s="88" t="s">
        <v>29</v>
      </c>
      <c r="V35" s="88" t="s">
        <v>30</v>
      </c>
      <c r="W35" s="88" t="s">
        <v>47</v>
      </c>
      <c r="X35" s="88" t="s">
        <v>31</v>
      </c>
      <c r="Y35" s="88" t="s">
        <v>51</v>
      </c>
    </row>
    <row r="36" spans="1:28" s="39" customFormat="1" x14ac:dyDescent="0.35">
      <c r="A36" s="113">
        <v>553</v>
      </c>
      <c r="B36" s="113">
        <v>5531</v>
      </c>
      <c r="C36" s="113">
        <v>2</v>
      </c>
      <c r="D36" s="113">
        <v>1</v>
      </c>
      <c r="E36" s="113">
        <v>3</v>
      </c>
      <c r="F36" s="79">
        <v>4</v>
      </c>
      <c r="G36" s="80">
        <v>1</v>
      </c>
      <c r="H36" s="80">
        <v>3</v>
      </c>
      <c r="I36" s="80">
        <v>112</v>
      </c>
      <c r="J36" s="80">
        <v>2171</v>
      </c>
      <c r="K36" s="114" t="s">
        <v>80</v>
      </c>
      <c r="L36" s="79">
        <v>2512001</v>
      </c>
      <c r="M36" s="67">
        <v>655307.80000000005</v>
      </c>
      <c r="N36" s="23"/>
      <c r="O36" s="23"/>
      <c r="P36" s="23"/>
      <c r="Q36" s="23"/>
      <c r="R36" s="23"/>
      <c r="S36" s="23"/>
      <c r="T36" s="23">
        <f>M36</f>
        <v>655307.80000000005</v>
      </c>
      <c r="U36" s="23"/>
      <c r="V36" s="23"/>
      <c r="W36" s="23"/>
      <c r="X36" s="23"/>
      <c r="Y36" s="23"/>
      <c r="Z36" s="49">
        <f>SUM(T36:T37)</f>
        <v>1008165.8400000001</v>
      </c>
      <c r="AA36" s="49">
        <f>Z36+Z38</f>
        <v>1746059.71</v>
      </c>
      <c r="AB36" s="49">
        <f>AA36+'FUENTE FEDERAL'!AB36</f>
        <v>4109299.01</v>
      </c>
    </row>
    <row r="37" spans="1:28" s="39" customFormat="1" x14ac:dyDescent="0.35">
      <c r="A37" s="113">
        <v>553</v>
      </c>
      <c r="B37" s="113">
        <v>5531</v>
      </c>
      <c r="C37" s="113">
        <v>2</v>
      </c>
      <c r="D37" s="113">
        <v>1</v>
      </c>
      <c r="E37" s="113">
        <v>3</v>
      </c>
      <c r="F37" s="79">
        <v>4</v>
      </c>
      <c r="G37" s="80">
        <v>2</v>
      </c>
      <c r="H37" s="80">
        <v>3</v>
      </c>
      <c r="I37" s="80">
        <v>112</v>
      </c>
      <c r="J37" s="80">
        <v>2171</v>
      </c>
      <c r="K37" s="114" t="s">
        <v>80</v>
      </c>
      <c r="L37" s="79">
        <v>2512001</v>
      </c>
      <c r="M37" s="67">
        <v>352858.04</v>
      </c>
      <c r="N37" s="23"/>
      <c r="O37" s="23"/>
      <c r="P37" s="23"/>
      <c r="Q37" s="23"/>
      <c r="R37" s="23"/>
      <c r="S37" s="23"/>
      <c r="T37" s="23">
        <f>M37</f>
        <v>352858.04</v>
      </c>
      <c r="U37" s="23"/>
      <c r="V37" s="23"/>
      <c r="W37" s="23"/>
      <c r="X37" s="23"/>
      <c r="Y37" s="23"/>
    </row>
    <row r="38" spans="1:28" s="39" customFormat="1" x14ac:dyDescent="0.35">
      <c r="A38" s="113">
        <v>553</v>
      </c>
      <c r="B38" s="113">
        <v>5531</v>
      </c>
      <c r="C38" s="113">
        <v>2</v>
      </c>
      <c r="D38" s="113">
        <v>1</v>
      </c>
      <c r="E38" s="113">
        <v>3</v>
      </c>
      <c r="F38" s="79">
        <v>4</v>
      </c>
      <c r="G38" s="80">
        <v>1</v>
      </c>
      <c r="H38" s="80">
        <v>3</v>
      </c>
      <c r="I38" s="80">
        <v>112</v>
      </c>
      <c r="J38" s="80">
        <v>2941</v>
      </c>
      <c r="K38" s="114" t="s">
        <v>74</v>
      </c>
      <c r="L38" s="79">
        <v>2512001</v>
      </c>
      <c r="M38" s="67">
        <v>479631.02</v>
      </c>
      <c r="N38" s="23"/>
      <c r="O38" s="23"/>
      <c r="P38" s="23"/>
      <c r="Q38" s="23"/>
      <c r="R38" s="23">
        <f>M38</f>
        <v>479631.02</v>
      </c>
      <c r="S38" s="23"/>
      <c r="T38" s="23"/>
      <c r="U38" s="23"/>
      <c r="V38" s="23"/>
      <c r="W38" s="23"/>
      <c r="X38" s="23"/>
      <c r="Y38" s="23"/>
      <c r="Z38" s="49">
        <f>SUM(R38:R39)</f>
        <v>737893.87</v>
      </c>
    </row>
    <row r="39" spans="1:28" s="39" customFormat="1" x14ac:dyDescent="0.35">
      <c r="A39" s="113">
        <v>553</v>
      </c>
      <c r="B39" s="113">
        <v>5531</v>
      </c>
      <c r="C39" s="113">
        <v>2</v>
      </c>
      <c r="D39" s="113">
        <v>1</v>
      </c>
      <c r="E39" s="113">
        <v>3</v>
      </c>
      <c r="F39" s="79">
        <v>4</v>
      </c>
      <c r="G39" s="80">
        <v>2</v>
      </c>
      <c r="H39" s="80">
        <v>3</v>
      </c>
      <c r="I39" s="80">
        <v>112</v>
      </c>
      <c r="J39" s="80">
        <v>2941</v>
      </c>
      <c r="K39" s="114" t="s">
        <v>74</v>
      </c>
      <c r="L39" s="79">
        <v>2512001</v>
      </c>
      <c r="M39" s="67">
        <v>258262.85</v>
      </c>
      <c r="N39" s="23"/>
      <c r="O39" s="23"/>
      <c r="P39" s="23"/>
      <c r="Q39" s="23"/>
      <c r="R39" s="23">
        <f>M39</f>
        <v>258262.85</v>
      </c>
      <c r="S39" s="23"/>
      <c r="T39" s="23"/>
      <c r="U39" s="23"/>
      <c r="V39" s="23"/>
      <c r="W39" s="23"/>
      <c r="X39" s="23"/>
      <c r="Y39" s="23"/>
    </row>
    <row r="40" spans="1:28" ht="20.25" customHeight="1" x14ac:dyDescent="0.25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9"/>
      <c r="L40" s="118"/>
      <c r="M40" s="120">
        <f>SUM(M36:M39)</f>
        <v>1746059.7100000002</v>
      </c>
      <c r="N40" s="88" t="s">
        <v>22</v>
      </c>
      <c r="O40" s="88" t="s">
        <v>23</v>
      </c>
      <c r="P40" s="88" t="s">
        <v>24</v>
      </c>
      <c r="Q40" s="88" t="s">
        <v>25</v>
      </c>
      <c r="R40" s="88" t="s">
        <v>26</v>
      </c>
      <c r="S40" s="88" t="s">
        <v>27</v>
      </c>
      <c r="T40" s="88" t="s">
        <v>28</v>
      </c>
      <c r="U40" s="88" t="s">
        <v>29</v>
      </c>
      <c r="V40" s="88" t="s">
        <v>30</v>
      </c>
      <c r="W40" s="88" t="s">
        <v>47</v>
      </c>
      <c r="X40" s="88" t="s">
        <v>31</v>
      </c>
      <c r="Y40" s="88" t="s">
        <v>51</v>
      </c>
    </row>
    <row r="41" spans="1:28" s="41" customFormat="1" x14ac:dyDescent="0.35">
      <c r="A41" s="113">
        <v>553</v>
      </c>
      <c r="B41" s="113">
        <v>5531</v>
      </c>
      <c r="C41" s="113">
        <v>2</v>
      </c>
      <c r="D41" s="113">
        <v>1</v>
      </c>
      <c r="E41" s="113">
        <v>3</v>
      </c>
      <c r="F41" s="79">
        <v>5</v>
      </c>
      <c r="G41" s="80">
        <v>1</v>
      </c>
      <c r="H41" s="80">
        <v>1</v>
      </c>
      <c r="I41" s="80">
        <v>112</v>
      </c>
      <c r="J41" s="80">
        <v>2111</v>
      </c>
      <c r="K41" s="114" t="s">
        <v>3</v>
      </c>
      <c r="L41" s="79">
        <v>2512001</v>
      </c>
      <c r="M41" s="67">
        <v>1625</v>
      </c>
      <c r="N41" s="23"/>
      <c r="O41" s="23"/>
      <c r="P41" s="23"/>
      <c r="Q41" s="23"/>
      <c r="R41" s="23">
        <f>M41</f>
        <v>1625</v>
      </c>
      <c r="S41" s="23"/>
      <c r="T41" s="23"/>
      <c r="U41" s="23"/>
      <c r="V41" s="95"/>
      <c r="W41" s="23"/>
      <c r="X41" s="23"/>
      <c r="Y41" s="23"/>
    </row>
    <row r="42" spans="1:28" s="41" customFormat="1" x14ac:dyDescent="0.35">
      <c r="A42" s="113">
        <v>553</v>
      </c>
      <c r="B42" s="113">
        <v>5531</v>
      </c>
      <c r="C42" s="113">
        <v>2</v>
      </c>
      <c r="D42" s="113">
        <v>1</v>
      </c>
      <c r="E42" s="113">
        <v>3</v>
      </c>
      <c r="F42" s="79">
        <v>5</v>
      </c>
      <c r="G42" s="80">
        <v>2</v>
      </c>
      <c r="H42" s="80">
        <v>1</v>
      </c>
      <c r="I42" s="80">
        <v>112</v>
      </c>
      <c r="J42" s="80">
        <v>2111</v>
      </c>
      <c r="K42" s="114" t="s">
        <v>3</v>
      </c>
      <c r="L42" s="79">
        <v>2512001</v>
      </c>
      <c r="M42" s="67">
        <v>875</v>
      </c>
      <c r="N42" s="23"/>
      <c r="O42" s="23"/>
      <c r="P42" s="23"/>
      <c r="Q42" s="23"/>
      <c r="R42" s="67">
        <f>M42</f>
        <v>875</v>
      </c>
      <c r="S42" s="23"/>
      <c r="T42" s="23"/>
      <c r="U42" s="23"/>
      <c r="V42" s="23"/>
      <c r="W42" s="95"/>
      <c r="X42" s="23"/>
      <c r="Y42" s="23"/>
    </row>
    <row r="43" spans="1:28" s="41" customFormat="1" x14ac:dyDescent="0.35">
      <c r="A43" s="113">
        <v>553</v>
      </c>
      <c r="B43" s="113">
        <v>5531</v>
      </c>
      <c r="C43" s="113">
        <v>2</v>
      </c>
      <c r="D43" s="113">
        <v>1</v>
      </c>
      <c r="E43" s="113">
        <v>3</v>
      </c>
      <c r="F43" s="79">
        <v>5</v>
      </c>
      <c r="G43" s="80">
        <v>1</v>
      </c>
      <c r="H43" s="80">
        <v>2</v>
      </c>
      <c r="I43" s="80">
        <v>112</v>
      </c>
      <c r="J43" s="80">
        <v>2711</v>
      </c>
      <c r="K43" s="114" t="s">
        <v>3</v>
      </c>
      <c r="L43" s="79">
        <v>2512001</v>
      </c>
      <c r="M43" s="67">
        <v>4550</v>
      </c>
      <c r="N43" s="23"/>
      <c r="O43" s="23"/>
      <c r="P43" s="23"/>
      <c r="Q43" s="23"/>
      <c r="R43" s="95"/>
      <c r="S43" s="23"/>
      <c r="T43" s="23"/>
      <c r="U43" s="23"/>
      <c r="V43" s="23">
        <f>M43</f>
        <v>4550</v>
      </c>
      <c r="W43" s="23"/>
      <c r="X43" s="23"/>
      <c r="Y43" s="23"/>
    </row>
    <row r="44" spans="1:28" s="41" customFormat="1" x14ac:dyDescent="0.35">
      <c r="A44" s="113">
        <v>553</v>
      </c>
      <c r="B44" s="113">
        <v>5531</v>
      </c>
      <c r="C44" s="113">
        <v>2</v>
      </c>
      <c r="D44" s="113">
        <v>1</v>
      </c>
      <c r="E44" s="113">
        <v>3</v>
      </c>
      <c r="F44" s="79">
        <v>5</v>
      </c>
      <c r="G44" s="80">
        <v>2</v>
      </c>
      <c r="H44" s="80">
        <v>2</v>
      </c>
      <c r="I44" s="80">
        <v>112</v>
      </c>
      <c r="J44" s="80">
        <v>2711</v>
      </c>
      <c r="K44" s="114" t="s">
        <v>3</v>
      </c>
      <c r="L44" s="79">
        <v>2512001</v>
      </c>
      <c r="M44" s="67">
        <v>2450</v>
      </c>
      <c r="N44" s="23"/>
      <c r="O44" s="23"/>
      <c r="P44" s="23"/>
      <c r="Q44" s="23"/>
      <c r="R44" s="23"/>
      <c r="S44" s="23"/>
      <c r="T44" s="23"/>
      <c r="U44" s="23"/>
      <c r="V44" s="23">
        <f>M44</f>
        <v>2450</v>
      </c>
      <c r="W44" s="67"/>
      <c r="X44" s="23"/>
      <c r="Y44" s="23"/>
    </row>
    <row r="45" spans="1:28" s="41" customFormat="1" x14ac:dyDescent="0.35">
      <c r="A45" s="113">
        <v>553</v>
      </c>
      <c r="B45" s="113">
        <v>5531</v>
      </c>
      <c r="C45" s="113">
        <v>2</v>
      </c>
      <c r="D45" s="113">
        <v>1</v>
      </c>
      <c r="E45" s="113">
        <v>3</v>
      </c>
      <c r="F45" s="79">
        <v>5</v>
      </c>
      <c r="G45" s="80">
        <v>1</v>
      </c>
      <c r="H45" s="80">
        <v>2</v>
      </c>
      <c r="I45" s="80">
        <v>112</v>
      </c>
      <c r="J45" s="80">
        <v>2212</v>
      </c>
      <c r="K45" s="114" t="s">
        <v>72</v>
      </c>
      <c r="L45" s="79">
        <v>2512001</v>
      </c>
      <c r="M45" s="67">
        <v>5424.51</v>
      </c>
      <c r="N45" s="23"/>
      <c r="O45" s="23"/>
      <c r="P45" s="23"/>
      <c r="Q45" s="23"/>
      <c r="R45" s="23"/>
      <c r="S45" s="23"/>
      <c r="T45" s="23"/>
      <c r="U45" s="23"/>
      <c r="V45" s="23">
        <f>M45</f>
        <v>5424.51</v>
      </c>
      <c r="W45" s="95"/>
      <c r="X45" s="23"/>
      <c r="Y45" s="23"/>
    </row>
    <row r="46" spans="1:28" s="41" customFormat="1" x14ac:dyDescent="0.35">
      <c r="A46" s="113">
        <v>553</v>
      </c>
      <c r="B46" s="113">
        <v>5531</v>
      </c>
      <c r="C46" s="113">
        <v>2</v>
      </c>
      <c r="D46" s="113">
        <v>1</v>
      </c>
      <c r="E46" s="113">
        <v>3</v>
      </c>
      <c r="F46" s="79">
        <v>5</v>
      </c>
      <c r="G46" s="80">
        <v>2</v>
      </c>
      <c r="H46" s="80">
        <v>2</v>
      </c>
      <c r="I46" s="80">
        <v>112</v>
      </c>
      <c r="J46" s="80">
        <v>2212</v>
      </c>
      <c r="K46" s="114" t="s">
        <v>72</v>
      </c>
      <c r="L46" s="79">
        <v>2512001</v>
      </c>
      <c r="M46" s="67">
        <v>2920.8999999999996</v>
      </c>
      <c r="N46" s="23"/>
      <c r="O46" s="23"/>
      <c r="P46" s="23"/>
      <c r="Q46" s="23"/>
      <c r="R46" s="23"/>
      <c r="S46" s="23"/>
      <c r="T46" s="23"/>
      <c r="U46" s="23"/>
      <c r="V46" s="23">
        <f>M46</f>
        <v>2920.8999999999996</v>
      </c>
      <c r="W46" s="95"/>
      <c r="X46" s="23"/>
      <c r="Y46" s="23"/>
    </row>
    <row r="47" spans="1:28" s="41" customFormat="1" x14ac:dyDescent="0.35">
      <c r="A47" s="113">
        <v>553</v>
      </c>
      <c r="B47" s="113">
        <v>5531</v>
      </c>
      <c r="C47" s="113">
        <v>2</v>
      </c>
      <c r="D47" s="113">
        <v>1</v>
      </c>
      <c r="E47" s="113">
        <v>3</v>
      </c>
      <c r="F47" s="79">
        <v>5</v>
      </c>
      <c r="G47" s="80">
        <v>1</v>
      </c>
      <c r="H47" s="80">
        <v>3</v>
      </c>
      <c r="I47" s="80">
        <v>112</v>
      </c>
      <c r="J47" s="80">
        <v>2212</v>
      </c>
      <c r="K47" s="114" t="s">
        <v>3</v>
      </c>
      <c r="L47" s="79">
        <v>2512001</v>
      </c>
      <c r="M47" s="67">
        <v>6662.5</v>
      </c>
      <c r="N47" s="23"/>
      <c r="O47" s="23">
        <v>3300</v>
      </c>
      <c r="P47" s="23"/>
      <c r="Q47" s="23">
        <v>2362.5</v>
      </c>
      <c r="R47" s="95"/>
      <c r="S47" s="23">
        <v>1000</v>
      </c>
      <c r="T47" s="23"/>
      <c r="U47" s="23"/>
      <c r="V47" s="23"/>
      <c r="W47" s="23"/>
      <c r="X47" s="23"/>
      <c r="Y47" s="23"/>
    </row>
    <row r="48" spans="1:28" s="41" customFormat="1" x14ac:dyDescent="0.35">
      <c r="A48" s="113">
        <v>553</v>
      </c>
      <c r="B48" s="113">
        <v>5531</v>
      </c>
      <c r="C48" s="113">
        <v>2</v>
      </c>
      <c r="D48" s="113">
        <v>1</v>
      </c>
      <c r="E48" s="113">
        <v>3</v>
      </c>
      <c r="F48" s="79">
        <v>5</v>
      </c>
      <c r="G48" s="80">
        <v>2</v>
      </c>
      <c r="H48" s="80">
        <v>3</v>
      </c>
      <c r="I48" s="80">
        <v>112</v>
      </c>
      <c r="J48" s="80">
        <v>2212</v>
      </c>
      <c r="K48" s="114" t="s">
        <v>3</v>
      </c>
      <c r="L48" s="79">
        <v>2512001</v>
      </c>
      <c r="M48" s="67">
        <v>3587.5</v>
      </c>
      <c r="N48" s="23"/>
      <c r="O48" s="23">
        <v>1500</v>
      </c>
      <c r="P48" s="23"/>
      <c r="Q48" s="23">
        <v>1587.5</v>
      </c>
      <c r="R48" s="23"/>
      <c r="S48" s="23">
        <v>500</v>
      </c>
      <c r="T48" s="23"/>
      <c r="U48" s="23"/>
      <c r="V48" s="23"/>
      <c r="W48" s="67"/>
      <c r="X48" s="23"/>
      <c r="Y48" s="23"/>
    </row>
    <row r="49" spans="1:187" s="41" customFormat="1" x14ac:dyDescent="0.35">
      <c r="A49" s="113">
        <v>553</v>
      </c>
      <c r="B49" s="113">
        <v>5531</v>
      </c>
      <c r="C49" s="113">
        <v>2</v>
      </c>
      <c r="D49" s="113">
        <v>1</v>
      </c>
      <c r="E49" s="113">
        <v>3</v>
      </c>
      <c r="F49" s="79">
        <v>5</v>
      </c>
      <c r="G49" s="80">
        <v>1</v>
      </c>
      <c r="H49" s="80">
        <v>4</v>
      </c>
      <c r="I49" s="80">
        <v>112</v>
      </c>
      <c r="J49" s="80">
        <v>2111</v>
      </c>
      <c r="K49" s="114" t="s">
        <v>72</v>
      </c>
      <c r="L49" s="79">
        <v>2512001</v>
      </c>
      <c r="M49" s="67">
        <v>2275</v>
      </c>
      <c r="N49" s="23"/>
      <c r="O49" s="23"/>
      <c r="P49" s="23"/>
      <c r="Q49" s="23"/>
      <c r="R49" s="23"/>
      <c r="S49" s="23"/>
      <c r="T49" s="23"/>
      <c r="U49" s="23"/>
      <c r="V49" s="95"/>
      <c r="W49" s="23">
        <f>M49</f>
        <v>2275</v>
      </c>
      <c r="X49" s="23"/>
      <c r="Y49" s="23"/>
    </row>
    <row r="50" spans="1:187" s="41" customFormat="1" x14ac:dyDescent="0.35">
      <c r="A50" s="113">
        <v>553</v>
      </c>
      <c r="B50" s="113">
        <v>5531</v>
      </c>
      <c r="C50" s="113">
        <v>2</v>
      </c>
      <c r="D50" s="113">
        <v>1</v>
      </c>
      <c r="E50" s="113">
        <v>3</v>
      </c>
      <c r="F50" s="79">
        <v>5</v>
      </c>
      <c r="G50" s="80">
        <v>2</v>
      </c>
      <c r="H50" s="80">
        <v>4</v>
      </c>
      <c r="I50" s="80">
        <v>112</v>
      </c>
      <c r="J50" s="80">
        <v>2111</v>
      </c>
      <c r="K50" s="114" t="s">
        <v>72</v>
      </c>
      <c r="L50" s="79">
        <v>2512001</v>
      </c>
      <c r="M50" s="67">
        <v>1225</v>
      </c>
      <c r="N50" s="23"/>
      <c r="O50" s="23"/>
      <c r="P50" s="23"/>
      <c r="Q50" s="23"/>
      <c r="R50" s="23"/>
      <c r="S50" s="23"/>
      <c r="T50" s="23"/>
      <c r="U50" s="23"/>
      <c r="V50" s="95"/>
      <c r="W50" s="23">
        <f>M50</f>
        <v>1225</v>
      </c>
      <c r="X50" s="23"/>
      <c r="Y50" s="23"/>
    </row>
    <row r="51" spans="1:187" s="41" customFormat="1" x14ac:dyDescent="0.35">
      <c r="A51" s="113">
        <v>553</v>
      </c>
      <c r="B51" s="113">
        <v>5531</v>
      </c>
      <c r="C51" s="113">
        <v>2</v>
      </c>
      <c r="D51" s="113">
        <v>1</v>
      </c>
      <c r="E51" s="113">
        <v>3</v>
      </c>
      <c r="F51" s="79">
        <v>5</v>
      </c>
      <c r="G51" s="80">
        <v>1</v>
      </c>
      <c r="H51" s="80">
        <v>4</v>
      </c>
      <c r="I51" s="80">
        <v>112</v>
      </c>
      <c r="J51" s="80">
        <v>2711</v>
      </c>
      <c r="K51" s="114" t="s">
        <v>75</v>
      </c>
      <c r="L51" s="79">
        <v>2512001</v>
      </c>
      <c r="M51" s="67">
        <v>5525</v>
      </c>
      <c r="N51" s="23"/>
      <c r="O51" s="23"/>
      <c r="P51" s="23"/>
      <c r="Q51" s="23"/>
      <c r="R51" s="42"/>
      <c r="S51" s="23"/>
      <c r="T51" s="23"/>
      <c r="U51" s="23"/>
      <c r="V51" s="23"/>
      <c r="W51" s="23"/>
      <c r="X51" s="23">
        <f>M51</f>
        <v>5525</v>
      </c>
      <c r="Y51" s="23"/>
    </row>
    <row r="52" spans="1:187" s="41" customFormat="1" x14ac:dyDescent="0.35">
      <c r="A52" s="113">
        <v>553</v>
      </c>
      <c r="B52" s="113">
        <v>5531</v>
      </c>
      <c r="C52" s="113">
        <v>2</v>
      </c>
      <c r="D52" s="113">
        <v>1</v>
      </c>
      <c r="E52" s="113">
        <v>3</v>
      </c>
      <c r="F52" s="79">
        <v>5</v>
      </c>
      <c r="G52" s="80">
        <v>2</v>
      </c>
      <c r="H52" s="80">
        <v>4</v>
      </c>
      <c r="I52" s="80">
        <v>112</v>
      </c>
      <c r="J52" s="80">
        <v>2711</v>
      </c>
      <c r="K52" s="114" t="s">
        <v>75</v>
      </c>
      <c r="L52" s="79">
        <v>2512001</v>
      </c>
      <c r="M52" s="67">
        <v>2975</v>
      </c>
      <c r="N52" s="23"/>
      <c r="O52" s="23"/>
      <c r="P52" s="23"/>
      <c r="Q52" s="23"/>
      <c r="R52" s="42"/>
      <c r="S52" s="23"/>
      <c r="T52" s="23"/>
      <c r="U52" s="23"/>
      <c r="V52" s="23"/>
      <c r="W52" s="23"/>
      <c r="X52" s="23">
        <f>M52</f>
        <v>2975</v>
      </c>
      <c r="Y52" s="23"/>
    </row>
    <row r="53" spans="1:187" ht="22.5" customHeight="1" x14ac:dyDescent="0.25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9"/>
      <c r="L53" s="118"/>
      <c r="M53" s="120">
        <f>SUM(M41:M52)</f>
        <v>40095.410000000003</v>
      </c>
      <c r="N53" s="88" t="s">
        <v>22</v>
      </c>
      <c r="O53" s="88" t="s">
        <v>23</v>
      </c>
      <c r="P53" s="88" t="s">
        <v>24</v>
      </c>
      <c r="Q53" s="88" t="s">
        <v>25</v>
      </c>
      <c r="R53" s="88" t="s">
        <v>26</v>
      </c>
      <c r="S53" s="88" t="s">
        <v>27</v>
      </c>
      <c r="T53" s="88" t="s">
        <v>28</v>
      </c>
      <c r="U53" s="88" t="s">
        <v>29</v>
      </c>
      <c r="V53" s="88" t="s">
        <v>30</v>
      </c>
      <c r="W53" s="88" t="s">
        <v>47</v>
      </c>
      <c r="X53" s="88" t="s">
        <v>31</v>
      </c>
      <c r="Y53" s="88" t="s">
        <v>51</v>
      </c>
    </row>
    <row r="54" spans="1:187" x14ac:dyDescent="0.35">
      <c r="A54" s="113">
        <v>553</v>
      </c>
      <c r="B54" s="113">
        <v>5531</v>
      </c>
      <c r="C54" s="113">
        <v>2</v>
      </c>
      <c r="D54" s="113">
        <v>1</v>
      </c>
      <c r="E54" s="113">
        <v>3</v>
      </c>
      <c r="F54" s="61">
        <v>6</v>
      </c>
      <c r="G54" s="62">
        <v>1</v>
      </c>
      <c r="H54" s="62">
        <v>1</v>
      </c>
      <c r="I54" s="62">
        <v>112</v>
      </c>
      <c r="J54" s="62">
        <v>2111</v>
      </c>
      <c r="K54" s="116" t="s">
        <v>79</v>
      </c>
      <c r="L54" s="61">
        <v>2512001</v>
      </c>
      <c r="M54" s="67">
        <v>1950</v>
      </c>
      <c r="N54" s="3"/>
      <c r="O54" s="3"/>
      <c r="P54" s="3"/>
      <c r="Q54" s="3">
        <f>M54</f>
        <v>1950</v>
      </c>
      <c r="R54" s="3"/>
      <c r="S54" s="86"/>
      <c r="T54" s="3"/>
      <c r="U54" s="3"/>
      <c r="V54" s="3"/>
      <c r="W54" s="3"/>
      <c r="X54" s="3"/>
      <c r="Y54" s="3"/>
    </row>
    <row r="55" spans="1:187" x14ac:dyDescent="0.35">
      <c r="A55" s="113">
        <v>553</v>
      </c>
      <c r="B55" s="113">
        <v>5531</v>
      </c>
      <c r="C55" s="113">
        <v>2</v>
      </c>
      <c r="D55" s="113">
        <v>1</v>
      </c>
      <c r="E55" s="113">
        <v>3</v>
      </c>
      <c r="F55" s="61">
        <v>6</v>
      </c>
      <c r="G55" s="62">
        <v>2</v>
      </c>
      <c r="H55" s="62">
        <v>1</v>
      </c>
      <c r="I55" s="62">
        <v>112</v>
      </c>
      <c r="J55" s="62">
        <v>2111</v>
      </c>
      <c r="K55" s="116" t="s">
        <v>79</v>
      </c>
      <c r="L55" s="61">
        <v>2512001</v>
      </c>
      <c r="M55" s="67">
        <v>1050</v>
      </c>
      <c r="N55" s="3"/>
      <c r="O55" s="3"/>
      <c r="P55" s="3"/>
      <c r="Q55" s="3">
        <f>M55</f>
        <v>1050</v>
      </c>
      <c r="R55" s="3"/>
      <c r="S55" s="86"/>
      <c r="T55" s="3"/>
      <c r="U55" s="3"/>
      <c r="V55" s="3"/>
      <c r="W55" s="3"/>
      <c r="X55" s="3"/>
      <c r="Y55" s="3"/>
    </row>
    <row r="56" spans="1:187" x14ac:dyDescent="0.35">
      <c r="A56" s="113">
        <v>553</v>
      </c>
      <c r="B56" s="113">
        <v>5531</v>
      </c>
      <c r="C56" s="113">
        <v>2</v>
      </c>
      <c r="D56" s="113">
        <v>1</v>
      </c>
      <c r="E56" s="113">
        <v>3</v>
      </c>
      <c r="F56" s="61">
        <v>6</v>
      </c>
      <c r="G56" s="62">
        <v>1</v>
      </c>
      <c r="H56" s="62">
        <v>2</v>
      </c>
      <c r="I56" s="62">
        <v>112</v>
      </c>
      <c r="J56" s="62">
        <v>2711</v>
      </c>
      <c r="K56" s="116" t="s">
        <v>4</v>
      </c>
      <c r="L56" s="61">
        <v>2512001</v>
      </c>
      <c r="M56" s="67">
        <v>4550</v>
      </c>
      <c r="N56" s="3"/>
      <c r="O56" s="3"/>
      <c r="P56" s="3"/>
      <c r="Q56" s="3"/>
      <c r="R56" s="3"/>
      <c r="S56" s="3">
        <f t="shared" ref="S56:S63" si="2">M56</f>
        <v>4550</v>
      </c>
      <c r="T56" s="3"/>
      <c r="U56" s="3"/>
      <c r="V56" s="3"/>
      <c r="W56" s="3"/>
      <c r="X56" s="3"/>
      <c r="Y56" s="3"/>
    </row>
    <row r="57" spans="1:187" x14ac:dyDescent="0.35">
      <c r="A57" s="113">
        <v>553</v>
      </c>
      <c r="B57" s="113">
        <v>5531</v>
      </c>
      <c r="C57" s="113">
        <v>2</v>
      </c>
      <c r="D57" s="113">
        <v>1</v>
      </c>
      <c r="E57" s="113">
        <v>3</v>
      </c>
      <c r="F57" s="61">
        <v>6</v>
      </c>
      <c r="G57" s="62">
        <v>2</v>
      </c>
      <c r="H57" s="62">
        <v>2</v>
      </c>
      <c r="I57" s="62">
        <v>112</v>
      </c>
      <c r="J57" s="62">
        <v>2711</v>
      </c>
      <c r="K57" s="116" t="s">
        <v>4</v>
      </c>
      <c r="L57" s="61">
        <v>2512001</v>
      </c>
      <c r="M57" s="67">
        <v>2450</v>
      </c>
      <c r="N57" s="3"/>
      <c r="O57" s="3"/>
      <c r="P57" s="3"/>
      <c r="Q57" s="3"/>
      <c r="R57" s="3"/>
      <c r="S57" s="3">
        <f t="shared" si="2"/>
        <v>2450</v>
      </c>
      <c r="T57" s="3"/>
      <c r="U57" s="3"/>
      <c r="V57" s="3"/>
      <c r="W57" s="3"/>
      <c r="X57" s="3"/>
      <c r="Y57" s="3"/>
    </row>
    <row r="58" spans="1:187" x14ac:dyDescent="0.35">
      <c r="A58" s="113">
        <v>553</v>
      </c>
      <c r="B58" s="113">
        <v>5531</v>
      </c>
      <c r="C58" s="113">
        <v>2</v>
      </c>
      <c r="D58" s="113">
        <v>1</v>
      </c>
      <c r="E58" s="113">
        <v>3</v>
      </c>
      <c r="F58" s="61">
        <v>6</v>
      </c>
      <c r="G58" s="62">
        <v>1</v>
      </c>
      <c r="H58" s="62">
        <v>3</v>
      </c>
      <c r="I58" s="62">
        <v>112</v>
      </c>
      <c r="J58" s="62">
        <v>2711</v>
      </c>
      <c r="K58" s="116" t="s">
        <v>37</v>
      </c>
      <c r="L58" s="61">
        <v>2512001</v>
      </c>
      <c r="M58" s="67">
        <v>4550</v>
      </c>
      <c r="N58" s="3"/>
      <c r="O58" s="3"/>
      <c r="P58" s="3"/>
      <c r="Q58" s="3"/>
      <c r="R58" s="3"/>
      <c r="S58" s="3">
        <f t="shared" si="2"/>
        <v>4550</v>
      </c>
      <c r="T58" s="3"/>
      <c r="U58" s="3"/>
      <c r="V58" s="3"/>
      <c r="W58" s="3"/>
      <c r="X58" s="3"/>
      <c r="Y58" s="3"/>
    </row>
    <row r="59" spans="1:187" x14ac:dyDescent="0.35">
      <c r="A59" s="113">
        <v>553</v>
      </c>
      <c r="B59" s="113">
        <v>5531</v>
      </c>
      <c r="C59" s="113">
        <v>2</v>
      </c>
      <c r="D59" s="113">
        <v>1</v>
      </c>
      <c r="E59" s="113">
        <v>3</v>
      </c>
      <c r="F59" s="61">
        <v>6</v>
      </c>
      <c r="G59" s="62">
        <v>2</v>
      </c>
      <c r="H59" s="62">
        <v>3</v>
      </c>
      <c r="I59" s="62">
        <v>112</v>
      </c>
      <c r="J59" s="62">
        <v>2711</v>
      </c>
      <c r="K59" s="116" t="s">
        <v>73</v>
      </c>
      <c r="L59" s="61">
        <v>2512001</v>
      </c>
      <c r="M59" s="67">
        <v>2450</v>
      </c>
      <c r="N59" s="3"/>
      <c r="O59" s="3"/>
      <c r="P59" s="3"/>
      <c r="Q59" s="3"/>
      <c r="R59" s="3"/>
      <c r="S59" s="3">
        <f t="shared" si="2"/>
        <v>2450</v>
      </c>
      <c r="T59" s="3"/>
      <c r="U59" s="3"/>
      <c r="V59" s="3"/>
      <c r="W59" s="3"/>
      <c r="X59" s="3"/>
      <c r="Y59" s="3"/>
    </row>
    <row r="60" spans="1:187" s="39" customFormat="1" x14ac:dyDescent="0.35">
      <c r="A60" s="113">
        <v>553</v>
      </c>
      <c r="B60" s="113">
        <v>5531</v>
      </c>
      <c r="C60" s="113">
        <v>2</v>
      </c>
      <c r="D60" s="113">
        <v>1</v>
      </c>
      <c r="E60" s="113">
        <v>3</v>
      </c>
      <c r="F60" s="61">
        <v>6</v>
      </c>
      <c r="G60" s="62">
        <v>1</v>
      </c>
      <c r="H60" s="62">
        <v>3</v>
      </c>
      <c r="I60" s="62">
        <v>112</v>
      </c>
      <c r="J60" s="62">
        <v>2541</v>
      </c>
      <c r="K60" s="114" t="s">
        <v>103</v>
      </c>
      <c r="L60" s="61">
        <v>2512001</v>
      </c>
      <c r="M60" s="67">
        <v>2925</v>
      </c>
      <c r="N60" s="23"/>
      <c r="O60" s="23"/>
      <c r="P60" s="23"/>
      <c r="Q60" s="23">
        <f>M60</f>
        <v>2925</v>
      </c>
      <c r="R60" s="23"/>
      <c r="T60" s="23"/>
      <c r="U60" s="23"/>
      <c r="V60" s="23"/>
      <c r="W60" s="23"/>
      <c r="X60" s="23"/>
      <c r="Y60" s="23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</row>
    <row r="61" spans="1:187" s="39" customFormat="1" x14ac:dyDescent="0.35">
      <c r="A61" s="113">
        <v>553</v>
      </c>
      <c r="B61" s="113">
        <v>5531</v>
      </c>
      <c r="C61" s="113">
        <v>2</v>
      </c>
      <c r="D61" s="113">
        <v>1</v>
      </c>
      <c r="E61" s="113">
        <v>3</v>
      </c>
      <c r="F61" s="61">
        <v>6</v>
      </c>
      <c r="G61" s="62">
        <v>1</v>
      </c>
      <c r="H61" s="62">
        <v>3</v>
      </c>
      <c r="I61" s="62">
        <v>112</v>
      </c>
      <c r="J61" s="62">
        <v>2541</v>
      </c>
      <c r="K61" s="114" t="s">
        <v>103</v>
      </c>
      <c r="L61" s="61">
        <v>2512001</v>
      </c>
      <c r="M61" s="67">
        <v>1575</v>
      </c>
      <c r="N61" s="23"/>
      <c r="O61" s="23"/>
      <c r="P61" s="23"/>
      <c r="Q61" s="23">
        <f>M61</f>
        <v>1575</v>
      </c>
      <c r="R61" s="23"/>
      <c r="S61" s="23"/>
      <c r="T61" s="23"/>
      <c r="U61" s="23"/>
      <c r="V61" s="23"/>
      <c r="W61" s="23"/>
      <c r="X61" s="23"/>
      <c r="Y61" s="23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</row>
    <row r="62" spans="1:187" s="39" customFormat="1" x14ac:dyDescent="0.35">
      <c r="A62" s="113">
        <v>553</v>
      </c>
      <c r="B62" s="113">
        <v>5531</v>
      </c>
      <c r="C62" s="113">
        <v>2</v>
      </c>
      <c r="D62" s="113">
        <v>1</v>
      </c>
      <c r="E62" s="113">
        <v>3</v>
      </c>
      <c r="F62" s="79">
        <v>6</v>
      </c>
      <c r="G62" s="80">
        <v>1</v>
      </c>
      <c r="H62" s="80">
        <v>2</v>
      </c>
      <c r="I62" s="80">
        <v>112</v>
      </c>
      <c r="J62" s="80">
        <v>2461</v>
      </c>
      <c r="K62" s="114" t="s">
        <v>8</v>
      </c>
      <c r="L62" s="79">
        <v>2512001</v>
      </c>
      <c r="M62" s="67">
        <v>1105.21</v>
      </c>
      <c r="N62" s="23"/>
      <c r="O62" s="23"/>
      <c r="P62" s="23"/>
      <c r="Q62" s="23"/>
      <c r="R62" s="23"/>
      <c r="S62" s="23">
        <f t="shared" si="2"/>
        <v>1105.21</v>
      </c>
      <c r="T62" s="23"/>
      <c r="U62" s="23"/>
      <c r="V62" s="23"/>
      <c r="W62" s="23"/>
      <c r="X62" s="23"/>
      <c r="Y62" s="23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</row>
    <row r="63" spans="1:187" s="39" customFormat="1" x14ac:dyDescent="0.35">
      <c r="A63" s="113">
        <v>553</v>
      </c>
      <c r="B63" s="113">
        <v>5531</v>
      </c>
      <c r="C63" s="113">
        <v>2</v>
      </c>
      <c r="D63" s="113">
        <v>1</v>
      </c>
      <c r="E63" s="113">
        <v>3</v>
      </c>
      <c r="F63" s="79">
        <v>6</v>
      </c>
      <c r="G63" s="80">
        <v>2</v>
      </c>
      <c r="H63" s="80">
        <v>2</v>
      </c>
      <c r="I63" s="80">
        <v>112</v>
      </c>
      <c r="J63" s="80">
        <v>2461</v>
      </c>
      <c r="K63" s="114" t="s">
        <v>8</v>
      </c>
      <c r="L63" s="79">
        <v>2512001</v>
      </c>
      <c r="M63" s="67">
        <v>595.12</v>
      </c>
      <c r="N63" s="23"/>
      <c r="O63" s="23"/>
      <c r="P63" s="23"/>
      <c r="Q63" s="23"/>
      <c r="R63" s="23"/>
      <c r="S63" s="23">
        <f t="shared" si="2"/>
        <v>595.12</v>
      </c>
      <c r="T63" s="23"/>
      <c r="U63" s="23"/>
      <c r="V63" s="23"/>
      <c r="W63" s="23"/>
      <c r="X63" s="23"/>
      <c r="Y63" s="2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</row>
    <row r="64" spans="1:187" s="92" customFormat="1" x14ac:dyDescent="0.35">
      <c r="A64" s="113">
        <v>553</v>
      </c>
      <c r="B64" s="113">
        <v>5531</v>
      </c>
      <c r="C64" s="113">
        <v>2</v>
      </c>
      <c r="D64" s="113">
        <v>1</v>
      </c>
      <c r="E64" s="113">
        <v>3</v>
      </c>
      <c r="F64" s="90">
        <v>6</v>
      </c>
      <c r="G64" s="91">
        <v>1</v>
      </c>
      <c r="H64" s="91">
        <v>1</v>
      </c>
      <c r="I64" s="91">
        <v>112</v>
      </c>
      <c r="J64" s="91">
        <v>2212</v>
      </c>
      <c r="K64" s="117" t="s">
        <v>74</v>
      </c>
      <c r="L64" s="90">
        <v>2512001</v>
      </c>
      <c r="M64" s="67">
        <v>6175</v>
      </c>
      <c r="N64" s="67"/>
      <c r="O64" s="67"/>
      <c r="P64" s="67"/>
      <c r="Q64" s="67">
        <f>M64</f>
        <v>6175</v>
      </c>
      <c r="R64" s="67"/>
      <c r="S64" s="93"/>
      <c r="T64" s="67"/>
      <c r="U64" s="67"/>
      <c r="V64" s="67"/>
      <c r="W64" s="67"/>
      <c r="X64" s="67"/>
      <c r="Y64" s="67"/>
    </row>
    <row r="65" spans="1:27" s="92" customFormat="1" x14ac:dyDescent="0.35">
      <c r="A65" s="113">
        <v>553</v>
      </c>
      <c r="B65" s="113">
        <v>5531</v>
      </c>
      <c r="C65" s="113">
        <v>2</v>
      </c>
      <c r="D65" s="113">
        <v>1</v>
      </c>
      <c r="E65" s="113">
        <v>3</v>
      </c>
      <c r="F65" s="90">
        <v>6</v>
      </c>
      <c r="G65" s="91">
        <v>2</v>
      </c>
      <c r="H65" s="91">
        <v>1</v>
      </c>
      <c r="I65" s="91">
        <v>112</v>
      </c>
      <c r="J65" s="91">
        <v>2212</v>
      </c>
      <c r="K65" s="117" t="s">
        <v>74</v>
      </c>
      <c r="L65" s="90">
        <v>2512001</v>
      </c>
      <c r="M65" s="67">
        <v>3150</v>
      </c>
      <c r="N65" s="67"/>
      <c r="O65" s="67"/>
      <c r="P65" s="67"/>
      <c r="Q65" s="67">
        <f>M65</f>
        <v>3150</v>
      </c>
      <c r="R65" s="67"/>
      <c r="S65" s="93"/>
      <c r="T65" s="67"/>
      <c r="U65" s="67"/>
      <c r="V65" s="67"/>
      <c r="W65" s="67"/>
      <c r="X65" s="67"/>
      <c r="Y65" s="67"/>
    </row>
    <row r="66" spans="1:27" s="92" customFormat="1" x14ac:dyDescent="0.35">
      <c r="A66" s="113">
        <v>553</v>
      </c>
      <c r="B66" s="113">
        <v>5531</v>
      </c>
      <c r="C66" s="113">
        <v>2</v>
      </c>
      <c r="D66" s="113">
        <v>1</v>
      </c>
      <c r="E66" s="113">
        <v>3</v>
      </c>
      <c r="F66" s="90">
        <v>6</v>
      </c>
      <c r="G66" s="91">
        <v>1</v>
      </c>
      <c r="H66" s="91">
        <v>2</v>
      </c>
      <c r="I66" s="91">
        <v>112</v>
      </c>
      <c r="J66" s="91">
        <v>2151</v>
      </c>
      <c r="K66" s="117" t="s">
        <v>77</v>
      </c>
      <c r="L66" s="90">
        <v>2512001</v>
      </c>
      <c r="M66" s="67">
        <v>1857.04</v>
      </c>
      <c r="N66" s="67"/>
      <c r="O66" s="67"/>
      <c r="P66" s="67"/>
      <c r="Q66" s="67"/>
      <c r="R66" s="67"/>
      <c r="S66" s="67">
        <f>M66</f>
        <v>1857.04</v>
      </c>
      <c r="T66" s="67"/>
      <c r="U66" s="67"/>
      <c r="V66" s="67"/>
      <c r="W66" s="67"/>
      <c r="X66" s="67"/>
      <c r="Y66" s="67"/>
    </row>
    <row r="67" spans="1:27" s="92" customFormat="1" x14ac:dyDescent="0.35">
      <c r="A67" s="113">
        <v>553</v>
      </c>
      <c r="B67" s="113">
        <v>5531</v>
      </c>
      <c r="C67" s="113">
        <v>2</v>
      </c>
      <c r="D67" s="113">
        <v>1</v>
      </c>
      <c r="E67" s="113">
        <v>3</v>
      </c>
      <c r="F67" s="90">
        <v>6</v>
      </c>
      <c r="G67" s="91">
        <v>2</v>
      </c>
      <c r="H67" s="91">
        <v>2</v>
      </c>
      <c r="I67" s="91">
        <v>112</v>
      </c>
      <c r="J67" s="91">
        <v>2151</v>
      </c>
      <c r="K67" s="117" t="s">
        <v>77</v>
      </c>
      <c r="L67" s="90">
        <v>2512001</v>
      </c>
      <c r="M67" s="67">
        <v>999.93999999999994</v>
      </c>
      <c r="N67" s="67"/>
      <c r="O67" s="67"/>
      <c r="P67" s="67"/>
      <c r="Q67" s="67"/>
      <c r="R67" s="67"/>
      <c r="S67" s="67">
        <f>M67</f>
        <v>999.93999999999994</v>
      </c>
      <c r="T67" s="67"/>
      <c r="U67" s="67"/>
      <c r="V67" s="67"/>
      <c r="W67" s="67"/>
      <c r="X67" s="67"/>
      <c r="Y67" s="67"/>
    </row>
    <row r="68" spans="1:27" s="92" customFormat="1" x14ac:dyDescent="0.35">
      <c r="A68" s="113">
        <v>553</v>
      </c>
      <c r="B68" s="113">
        <v>5531</v>
      </c>
      <c r="C68" s="113">
        <v>2</v>
      </c>
      <c r="D68" s="113">
        <v>1</v>
      </c>
      <c r="E68" s="113">
        <v>3</v>
      </c>
      <c r="F68" s="90">
        <v>6</v>
      </c>
      <c r="G68" s="91">
        <v>1</v>
      </c>
      <c r="H68" s="91">
        <v>3</v>
      </c>
      <c r="I68" s="91">
        <v>112</v>
      </c>
      <c r="J68" s="91">
        <v>2212</v>
      </c>
      <c r="K68" s="117" t="s">
        <v>3</v>
      </c>
      <c r="L68" s="90">
        <v>2512001</v>
      </c>
      <c r="M68" s="67">
        <v>18306.04</v>
      </c>
      <c r="N68" s="67"/>
      <c r="O68" s="67"/>
      <c r="P68" s="67"/>
      <c r="Q68" s="67"/>
      <c r="R68" s="67"/>
      <c r="S68" s="67">
        <f>M68</f>
        <v>18306.04</v>
      </c>
      <c r="T68" s="67"/>
      <c r="U68" s="67"/>
      <c r="V68" s="67"/>
      <c r="W68" s="67"/>
      <c r="X68" s="67"/>
      <c r="Y68" s="67"/>
    </row>
    <row r="69" spans="1:27" s="92" customFormat="1" x14ac:dyDescent="0.35">
      <c r="A69" s="113">
        <v>553</v>
      </c>
      <c r="B69" s="113">
        <v>5531</v>
      </c>
      <c r="C69" s="113">
        <v>2</v>
      </c>
      <c r="D69" s="113">
        <v>1</v>
      </c>
      <c r="E69" s="113">
        <v>3</v>
      </c>
      <c r="F69" s="90">
        <v>6</v>
      </c>
      <c r="G69" s="91">
        <v>2</v>
      </c>
      <c r="H69" s="91">
        <v>3</v>
      </c>
      <c r="I69" s="91">
        <v>112</v>
      </c>
      <c r="J69" s="91">
        <v>2212</v>
      </c>
      <c r="K69" s="117" t="s">
        <v>3</v>
      </c>
      <c r="L69" s="90">
        <v>2512001</v>
      </c>
      <c r="M69" s="67">
        <v>9550</v>
      </c>
      <c r="N69" s="67"/>
      <c r="O69" s="67"/>
      <c r="P69" s="67"/>
      <c r="Q69" s="67"/>
      <c r="R69" s="67"/>
      <c r="S69" s="67">
        <f>M69</f>
        <v>9550</v>
      </c>
      <c r="T69" s="67"/>
      <c r="U69" s="67"/>
      <c r="V69" s="67"/>
      <c r="W69" s="67"/>
      <c r="X69" s="67"/>
      <c r="Y69" s="67"/>
      <c r="AA69" s="94"/>
    </row>
    <row r="70" spans="1:27" s="121" customFormat="1" ht="22.5" customHeight="1" x14ac:dyDescent="0.25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9"/>
      <c r="L70" s="118"/>
      <c r="M70" s="120">
        <v>63238.35</v>
      </c>
      <c r="N70" s="88" t="s">
        <v>22</v>
      </c>
      <c r="O70" s="88" t="s">
        <v>23</v>
      </c>
      <c r="P70" s="88" t="s">
        <v>24</v>
      </c>
      <c r="Q70" s="88" t="s">
        <v>25</v>
      </c>
      <c r="R70" s="88" t="s">
        <v>26</v>
      </c>
      <c r="S70" s="88" t="s">
        <v>27</v>
      </c>
      <c r="T70" s="88" t="s">
        <v>28</v>
      </c>
      <c r="U70" s="88" t="s">
        <v>29</v>
      </c>
      <c r="V70" s="88" t="s">
        <v>30</v>
      </c>
      <c r="W70" s="88" t="s">
        <v>47</v>
      </c>
      <c r="X70" s="88" t="s">
        <v>31</v>
      </c>
      <c r="Y70" s="88" t="s">
        <v>51</v>
      </c>
    </row>
    <row r="71" spans="1:27" s="39" customFormat="1" x14ac:dyDescent="0.35">
      <c r="A71" s="113">
        <v>553</v>
      </c>
      <c r="B71" s="113">
        <v>5531</v>
      </c>
      <c r="C71" s="113">
        <v>2</v>
      </c>
      <c r="D71" s="113">
        <v>1</v>
      </c>
      <c r="E71" s="113">
        <v>3</v>
      </c>
      <c r="F71" s="79">
        <v>9</v>
      </c>
      <c r="G71" s="80">
        <v>3</v>
      </c>
      <c r="H71" s="80">
        <v>1</v>
      </c>
      <c r="I71" s="80">
        <v>112</v>
      </c>
      <c r="J71" s="80">
        <v>2111</v>
      </c>
      <c r="K71" s="115" t="s">
        <v>79</v>
      </c>
      <c r="L71" s="79">
        <v>2512001</v>
      </c>
      <c r="M71" s="67">
        <v>25920</v>
      </c>
      <c r="N71" s="23"/>
      <c r="O71" s="23"/>
      <c r="P71" s="23"/>
      <c r="Q71" s="23">
        <v>15920</v>
      </c>
      <c r="R71" s="23"/>
      <c r="S71" s="23"/>
      <c r="T71" s="23"/>
      <c r="U71" s="23">
        <v>10000</v>
      </c>
      <c r="V71" s="23"/>
      <c r="W71" s="23"/>
      <c r="X71" s="23"/>
      <c r="Y71" s="23"/>
      <c r="AA71" s="49"/>
    </row>
    <row r="72" spans="1:27" s="39" customFormat="1" x14ac:dyDescent="0.35">
      <c r="A72" s="113">
        <v>553</v>
      </c>
      <c r="B72" s="113">
        <v>5531</v>
      </c>
      <c r="C72" s="113">
        <v>2</v>
      </c>
      <c r="D72" s="113">
        <v>1</v>
      </c>
      <c r="E72" s="113">
        <v>3</v>
      </c>
      <c r="F72" s="79">
        <v>9</v>
      </c>
      <c r="G72" s="80">
        <v>3</v>
      </c>
      <c r="H72" s="80">
        <v>2</v>
      </c>
      <c r="I72" s="80">
        <v>112</v>
      </c>
      <c r="J72" s="80">
        <v>2111</v>
      </c>
      <c r="K72" s="114" t="s">
        <v>81</v>
      </c>
      <c r="L72" s="79">
        <v>2512001</v>
      </c>
      <c r="M72" s="67">
        <v>36952.5</v>
      </c>
      <c r="N72" s="23"/>
      <c r="O72" s="23"/>
      <c r="P72" s="23"/>
      <c r="Q72" s="23">
        <v>20000</v>
      </c>
      <c r="R72" s="23"/>
      <c r="S72" s="23"/>
      <c r="T72" s="23"/>
      <c r="U72" s="23">
        <v>16952.5</v>
      </c>
      <c r="V72" s="23"/>
      <c r="W72" s="23"/>
      <c r="X72" s="23"/>
      <c r="Y72" s="23"/>
    </row>
    <row r="73" spans="1:27" s="39" customFormat="1" x14ac:dyDescent="0.35">
      <c r="A73" s="113">
        <v>553</v>
      </c>
      <c r="B73" s="113">
        <v>5531</v>
      </c>
      <c r="C73" s="113">
        <v>2</v>
      </c>
      <c r="D73" s="113">
        <v>1</v>
      </c>
      <c r="E73" s="113">
        <v>3</v>
      </c>
      <c r="F73" s="79">
        <v>9</v>
      </c>
      <c r="G73" s="80">
        <v>3</v>
      </c>
      <c r="H73" s="80">
        <v>3</v>
      </c>
      <c r="I73" s="80">
        <v>112</v>
      </c>
      <c r="J73" s="80">
        <v>2111</v>
      </c>
      <c r="K73" s="114" t="s">
        <v>4</v>
      </c>
      <c r="L73" s="79">
        <v>2512001</v>
      </c>
      <c r="M73" s="67">
        <v>15442.89</v>
      </c>
      <c r="N73" s="23"/>
      <c r="O73" s="23"/>
      <c r="P73" s="23"/>
      <c r="Q73" s="23">
        <v>10000</v>
      </c>
      <c r="R73" s="23"/>
      <c r="S73" s="23"/>
      <c r="T73" s="23"/>
      <c r="U73" s="23">
        <v>5442.89</v>
      </c>
      <c r="V73" s="23"/>
      <c r="W73" s="23"/>
      <c r="X73" s="23"/>
      <c r="Y73" s="23"/>
    </row>
    <row r="74" spans="1:27" s="39" customFormat="1" x14ac:dyDescent="0.35">
      <c r="A74" s="113">
        <v>553</v>
      </c>
      <c r="B74" s="113">
        <v>5531</v>
      </c>
      <c r="C74" s="113">
        <v>2</v>
      </c>
      <c r="D74" s="113">
        <v>1</v>
      </c>
      <c r="E74" s="113">
        <v>3</v>
      </c>
      <c r="F74" s="79">
        <v>9</v>
      </c>
      <c r="G74" s="80">
        <v>3</v>
      </c>
      <c r="H74" s="80">
        <v>1</v>
      </c>
      <c r="I74" s="80">
        <v>112</v>
      </c>
      <c r="J74" s="80">
        <v>2212</v>
      </c>
      <c r="K74" s="114" t="s">
        <v>72</v>
      </c>
      <c r="L74" s="79">
        <v>2512001</v>
      </c>
      <c r="M74" s="67">
        <v>147783</v>
      </c>
      <c r="N74" s="23"/>
      <c r="O74" s="23"/>
      <c r="P74" s="23"/>
      <c r="Q74" s="23"/>
      <c r="R74" s="23"/>
      <c r="S74" s="23"/>
      <c r="T74" s="23">
        <f>M74</f>
        <v>147783</v>
      </c>
      <c r="U74" s="23"/>
      <c r="V74" s="23"/>
      <c r="W74" s="23"/>
      <c r="X74" s="23"/>
      <c r="Y74" s="42"/>
    </row>
    <row r="75" spans="1:27" s="39" customFormat="1" x14ac:dyDescent="0.35">
      <c r="A75" s="113">
        <v>553</v>
      </c>
      <c r="B75" s="113">
        <v>5531</v>
      </c>
      <c r="C75" s="113">
        <v>2</v>
      </c>
      <c r="D75" s="113">
        <v>1</v>
      </c>
      <c r="E75" s="113">
        <v>3</v>
      </c>
      <c r="F75" s="79">
        <v>9</v>
      </c>
      <c r="G75" s="80">
        <v>3</v>
      </c>
      <c r="H75" s="80">
        <v>2</v>
      </c>
      <c r="I75" s="80">
        <v>112</v>
      </c>
      <c r="J75" s="80">
        <v>2212</v>
      </c>
      <c r="K75" s="114" t="s">
        <v>72</v>
      </c>
      <c r="L75" s="79">
        <v>2512001</v>
      </c>
      <c r="M75" s="67">
        <v>96200</v>
      </c>
      <c r="N75" s="23"/>
      <c r="O75" s="23"/>
      <c r="P75" s="23"/>
      <c r="Q75" s="23"/>
      <c r="R75" s="23">
        <f>M75</f>
        <v>96200</v>
      </c>
      <c r="S75" s="23"/>
      <c r="T75" s="23"/>
      <c r="U75" s="23"/>
      <c r="V75" s="23"/>
      <c r="W75" s="23"/>
      <c r="X75" s="23"/>
      <c r="Y75" s="23"/>
    </row>
    <row r="76" spans="1:27" s="39" customFormat="1" x14ac:dyDescent="0.35">
      <c r="A76" s="113">
        <v>553</v>
      </c>
      <c r="B76" s="113">
        <v>5531</v>
      </c>
      <c r="C76" s="113">
        <v>2</v>
      </c>
      <c r="D76" s="113">
        <v>1</v>
      </c>
      <c r="E76" s="113">
        <v>3</v>
      </c>
      <c r="F76" s="79">
        <v>9</v>
      </c>
      <c r="G76" s="80">
        <v>3</v>
      </c>
      <c r="H76" s="80">
        <v>3</v>
      </c>
      <c r="I76" s="80">
        <v>112</v>
      </c>
      <c r="J76" s="80">
        <v>2212</v>
      </c>
      <c r="K76" s="114" t="s">
        <v>72</v>
      </c>
      <c r="L76" s="79">
        <v>2512001</v>
      </c>
      <c r="M76" s="67">
        <v>51800</v>
      </c>
      <c r="N76" s="23"/>
      <c r="O76" s="23"/>
      <c r="P76" s="23"/>
      <c r="Q76" s="23"/>
      <c r="R76" s="23">
        <f>M76</f>
        <v>51800</v>
      </c>
      <c r="S76" s="23"/>
      <c r="T76" s="23"/>
      <c r="U76" s="23"/>
      <c r="V76" s="23"/>
      <c r="W76" s="23"/>
      <c r="X76" s="23"/>
      <c r="Y76" s="23"/>
    </row>
    <row r="77" spans="1:27" s="39" customFormat="1" x14ac:dyDescent="0.35">
      <c r="A77" s="113">
        <v>553</v>
      </c>
      <c r="B77" s="113">
        <v>5531</v>
      </c>
      <c r="C77" s="113">
        <v>2</v>
      </c>
      <c r="D77" s="113">
        <v>1</v>
      </c>
      <c r="E77" s="113">
        <v>3</v>
      </c>
      <c r="F77" s="79">
        <v>9</v>
      </c>
      <c r="G77" s="80">
        <v>3</v>
      </c>
      <c r="H77" s="80">
        <v>3</v>
      </c>
      <c r="I77" s="80">
        <v>112</v>
      </c>
      <c r="J77" s="80">
        <v>2221</v>
      </c>
      <c r="K77" s="114" t="s">
        <v>82</v>
      </c>
      <c r="L77" s="79">
        <v>2512001</v>
      </c>
      <c r="M77" s="67">
        <v>11200</v>
      </c>
      <c r="N77" s="23"/>
      <c r="O77" s="23">
        <v>2800</v>
      </c>
      <c r="P77" s="23"/>
      <c r="Q77" s="23">
        <v>2800</v>
      </c>
      <c r="R77" s="23"/>
      <c r="S77" s="23"/>
      <c r="T77" s="23"/>
      <c r="U77" s="23">
        <v>2800</v>
      </c>
      <c r="V77" s="23"/>
      <c r="W77" s="23"/>
      <c r="X77" s="23">
        <v>2800</v>
      </c>
      <c r="Y77" s="23"/>
    </row>
    <row r="78" spans="1:27" s="39" customFormat="1" x14ac:dyDescent="0.35">
      <c r="A78" s="113">
        <v>553</v>
      </c>
      <c r="B78" s="113">
        <v>5531</v>
      </c>
      <c r="C78" s="113">
        <v>2</v>
      </c>
      <c r="D78" s="113">
        <v>1</v>
      </c>
      <c r="E78" s="113">
        <v>3</v>
      </c>
      <c r="F78" s="79">
        <v>9</v>
      </c>
      <c r="G78" s="80">
        <v>3</v>
      </c>
      <c r="H78" s="80">
        <v>1</v>
      </c>
      <c r="I78" s="80">
        <v>112</v>
      </c>
      <c r="J78" s="80">
        <v>2411</v>
      </c>
      <c r="K78" s="115" t="s">
        <v>78</v>
      </c>
      <c r="L78" s="79">
        <v>2512001</v>
      </c>
      <c r="M78" s="67">
        <v>12500</v>
      </c>
      <c r="N78" s="23"/>
      <c r="O78" s="23"/>
      <c r="P78" s="23"/>
      <c r="Q78" s="23">
        <v>2900</v>
      </c>
      <c r="R78" s="23"/>
      <c r="S78" s="23">
        <v>3800</v>
      </c>
      <c r="T78" s="23"/>
      <c r="U78" s="23">
        <v>2800</v>
      </c>
      <c r="V78" s="23"/>
      <c r="W78" s="23">
        <v>3000</v>
      </c>
      <c r="X78" s="23"/>
      <c r="Y78" s="23"/>
    </row>
    <row r="79" spans="1:27" s="39" customFormat="1" x14ac:dyDescent="0.35">
      <c r="A79" s="113">
        <v>553</v>
      </c>
      <c r="B79" s="113">
        <v>5531</v>
      </c>
      <c r="C79" s="113">
        <v>2</v>
      </c>
      <c r="D79" s="113">
        <v>1</v>
      </c>
      <c r="E79" s="113">
        <v>3</v>
      </c>
      <c r="F79" s="79">
        <v>9</v>
      </c>
      <c r="G79" s="80">
        <v>3</v>
      </c>
      <c r="H79" s="80">
        <v>1</v>
      </c>
      <c r="I79" s="80">
        <v>112</v>
      </c>
      <c r="J79" s="80">
        <v>2451</v>
      </c>
      <c r="K79" s="114" t="s">
        <v>83</v>
      </c>
      <c r="L79" s="79">
        <v>2512001</v>
      </c>
      <c r="M79" s="67">
        <v>2518</v>
      </c>
      <c r="N79" s="23"/>
      <c r="O79" s="23"/>
      <c r="P79" s="23"/>
      <c r="Q79" s="23">
        <v>2518</v>
      </c>
      <c r="R79" s="23"/>
      <c r="S79" s="23"/>
      <c r="T79" s="23"/>
      <c r="U79" s="23"/>
      <c r="V79" s="23"/>
      <c r="W79" s="23"/>
      <c r="X79" s="23"/>
      <c r="Y79" s="23"/>
    </row>
    <row r="80" spans="1:27" s="39" customFormat="1" x14ac:dyDescent="0.35">
      <c r="A80" s="113">
        <v>553</v>
      </c>
      <c r="B80" s="113">
        <v>5531</v>
      </c>
      <c r="C80" s="113">
        <v>2</v>
      </c>
      <c r="D80" s="113">
        <v>1</v>
      </c>
      <c r="E80" s="113">
        <v>3</v>
      </c>
      <c r="F80" s="79">
        <v>9</v>
      </c>
      <c r="G80" s="80">
        <v>3</v>
      </c>
      <c r="H80" s="80">
        <v>1</v>
      </c>
      <c r="I80" s="80">
        <v>112</v>
      </c>
      <c r="J80" s="80">
        <v>2461</v>
      </c>
      <c r="K80" s="115" t="s">
        <v>84</v>
      </c>
      <c r="L80" s="79">
        <v>2512001</v>
      </c>
      <c r="M80" s="67">
        <v>5319.41</v>
      </c>
      <c r="N80" s="23"/>
      <c r="O80" s="23"/>
      <c r="P80" s="23"/>
      <c r="Q80" s="23">
        <v>2319.41</v>
      </c>
      <c r="R80" s="23"/>
      <c r="S80" s="23">
        <v>1800</v>
      </c>
      <c r="T80" s="23"/>
      <c r="U80" s="23">
        <v>1200</v>
      </c>
      <c r="V80" s="23"/>
      <c r="W80" s="23"/>
      <c r="X80" s="23"/>
      <c r="Y80" s="23"/>
    </row>
    <row r="81" spans="1:28" s="39" customFormat="1" x14ac:dyDescent="0.35">
      <c r="A81" s="113">
        <v>553</v>
      </c>
      <c r="B81" s="113">
        <v>5531</v>
      </c>
      <c r="C81" s="113">
        <v>2</v>
      </c>
      <c r="D81" s="113">
        <v>1</v>
      </c>
      <c r="E81" s="113">
        <v>3</v>
      </c>
      <c r="F81" s="79">
        <v>9</v>
      </c>
      <c r="G81" s="80">
        <v>3</v>
      </c>
      <c r="H81" s="80">
        <v>1</v>
      </c>
      <c r="I81" s="80">
        <v>112</v>
      </c>
      <c r="J81" s="80">
        <v>2521</v>
      </c>
      <c r="K81" s="114" t="s">
        <v>85</v>
      </c>
      <c r="L81" s="79">
        <v>2512001</v>
      </c>
      <c r="M81" s="67">
        <v>913.5</v>
      </c>
      <c r="N81" s="23"/>
      <c r="O81" s="23"/>
      <c r="P81" s="23"/>
      <c r="Q81" s="23"/>
      <c r="R81" s="23">
        <v>913.5</v>
      </c>
      <c r="S81" s="23"/>
      <c r="T81" s="23"/>
      <c r="U81" s="23"/>
      <c r="V81" s="23"/>
      <c r="W81" s="23"/>
      <c r="X81" s="23"/>
      <c r="Y81" s="23"/>
    </row>
    <row r="82" spans="1:28" s="39" customFormat="1" x14ac:dyDescent="0.35">
      <c r="A82" s="113">
        <v>553</v>
      </c>
      <c r="B82" s="113">
        <v>5531</v>
      </c>
      <c r="C82" s="113">
        <v>2</v>
      </c>
      <c r="D82" s="113">
        <v>1</v>
      </c>
      <c r="E82" s="113">
        <v>3</v>
      </c>
      <c r="F82" s="79">
        <v>9</v>
      </c>
      <c r="G82" s="80">
        <v>3</v>
      </c>
      <c r="H82" s="80">
        <v>1</v>
      </c>
      <c r="I82" s="80">
        <v>112</v>
      </c>
      <c r="J82" s="80">
        <v>2611</v>
      </c>
      <c r="K82" s="114" t="s">
        <v>41</v>
      </c>
      <c r="L82" s="79">
        <v>2512001</v>
      </c>
      <c r="M82" s="67">
        <v>75450</v>
      </c>
      <c r="N82" s="23">
        <v>6287.5</v>
      </c>
      <c r="O82" s="23">
        <v>6287.5</v>
      </c>
      <c r="P82" s="23">
        <v>6287.5</v>
      </c>
      <c r="Q82" s="23">
        <v>6287.5</v>
      </c>
      <c r="R82" s="23">
        <v>6287.5</v>
      </c>
      <c r="S82" s="23">
        <v>6287.5</v>
      </c>
      <c r="T82" s="23">
        <v>6287.5</v>
      </c>
      <c r="U82" s="23">
        <v>6287.5</v>
      </c>
      <c r="V82" s="23">
        <v>6287.5</v>
      </c>
      <c r="W82" s="23">
        <v>6287.5</v>
      </c>
      <c r="X82" s="23">
        <v>6287.5</v>
      </c>
      <c r="Y82" s="23">
        <v>6287.5</v>
      </c>
    </row>
    <row r="83" spans="1:28" s="39" customFormat="1" x14ac:dyDescent="0.35">
      <c r="A83" s="113">
        <v>553</v>
      </c>
      <c r="B83" s="113">
        <v>5531</v>
      </c>
      <c r="C83" s="113">
        <v>2</v>
      </c>
      <c r="D83" s="113">
        <v>1</v>
      </c>
      <c r="E83" s="113">
        <v>3</v>
      </c>
      <c r="F83" s="79">
        <v>9</v>
      </c>
      <c r="G83" s="80">
        <v>3</v>
      </c>
      <c r="H83" s="80">
        <v>1</v>
      </c>
      <c r="I83" s="80">
        <v>112</v>
      </c>
      <c r="J83" s="80">
        <v>2612</v>
      </c>
      <c r="K83" s="114" t="s">
        <v>86</v>
      </c>
      <c r="L83" s="79">
        <v>2512001</v>
      </c>
      <c r="M83" s="67">
        <v>10500</v>
      </c>
      <c r="N83" s="23"/>
      <c r="O83" s="23"/>
      <c r="P83" s="23">
        <v>10500</v>
      </c>
      <c r="Q83" s="98"/>
      <c r="R83" s="23"/>
      <c r="S83" s="23"/>
      <c r="T83" s="23"/>
      <c r="U83" s="23"/>
      <c r="V83" s="23"/>
      <c r="W83" s="23"/>
      <c r="X83" s="23"/>
      <c r="Y83" s="23"/>
    </row>
    <row r="84" spans="1:28" s="39" customFormat="1" x14ac:dyDescent="0.35">
      <c r="A84" s="113">
        <v>553</v>
      </c>
      <c r="B84" s="113">
        <v>5531</v>
      </c>
      <c r="C84" s="113">
        <v>2</v>
      </c>
      <c r="D84" s="113">
        <v>1</v>
      </c>
      <c r="E84" s="113">
        <v>3</v>
      </c>
      <c r="F84" s="79">
        <v>9</v>
      </c>
      <c r="G84" s="80">
        <v>3</v>
      </c>
      <c r="H84" s="80">
        <v>1</v>
      </c>
      <c r="I84" s="80">
        <v>112</v>
      </c>
      <c r="J84" s="80">
        <v>2614</v>
      </c>
      <c r="K84" s="114" t="s">
        <v>87</v>
      </c>
      <c r="L84" s="79">
        <v>2512001</v>
      </c>
      <c r="M84" s="67">
        <v>3356.1200000000003</v>
      </c>
      <c r="N84" s="23"/>
      <c r="O84" s="23"/>
      <c r="P84" s="23"/>
      <c r="Q84" s="23">
        <v>3356.12</v>
      </c>
      <c r="R84" s="23"/>
      <c r="S84" s="23"/>
      <c r="T84" s="23"/>
      <c r="U84" s="23"/>
      <c r="V84" s="23"/>
      <c r="W84" s="23"/>
      <c r="X84" s="23"/>
      <c r="Y84" s="23"/>
    </row>
    <row r="85" spans="1:28" s="39" customFormat="1" x14ac:dyDescent="0.35">
      <c r="A85" s="113">
        <v>553</v>
      </c>
      <c r="B85" s="113">
        <v>5531</v>
      </c>
      <c r="C85" s="113">
        <v>2</v>
      </c>
      <c r="D85" s="113">
        <v>1</v>
      </c>
      <c r="E85" s="113">
        <v>3</v>
      </c>
      <c r="F85" s="79">
        <v>9</v>
      </c>
      <c r="G85" s="80">
        <v>3</v>
      </c>
      <c r="H85" s="80">
        <v>1</v>
      </c>
      <c r="I85" s="80">
        <v>112</v>
      </c>
      <c r="J85" s="80">
        <v>2711</v>
      </c>
      <c r="K85" s="114" t="s">
        <v>75</v>
      </c>
      <c r="L85" s="79">
        <v>2512001</v>
      </c>
      <c r="M85" s="67">
        <v>152589</v>
      </c>
      <c r="N85" s="23"/>
      <c r="O85" s="23"/>
      <c r="P85" s="23"/>
      <c r="Q85" s="23"/>
      <c r="R85" s="23">
        <v>56294.5</v>
      </c>
      <c r="S85" s="23">
        <v>56294.5</v>
      </c>
      <c r="T85" s="23"/>
      <c r="U85" s="23"/>
      <c r="V85" s="23">
        <v>40000</v>
      </c>
      <c r="W85" s="23"/>
      <c r="X85" s="23"/>
      <c r="Y85" s="23"/>
    </row>
    <row r="86" spans="1:28" s="39" customFormat="1" x14ac:dyDescent="0.35">
      <c r="A86" s="113">
        <v>553</v>
      </c>
      <c r="B86" s="113">
        <v>5531</v>
      </c>
      <c r="C86" s="113">
        <v>2</v>
      </c>
      <c r="D86" s="113">
        <v>1</v>
      </c>
      <c r="E86" s="113">
        <v>3</v>
      </c>
      <c r="F86" s="79">
        <v>9</v>
      </c>
      <c r="G86" s="80">
        <v>3</v>
      </c>
      <c r="H86" s="80">
        <v>1</v>
      </c>
      <c r="I86" s="80">
        <v>112</v>
      </c>
      <c r="J86" s="80">
        <v>2611</v>
      </c>
      <c r="K86" s="114" t="s">
        <v>41</v>
      </c>
      <c r="L86" s="79">
        <v>2512001</v>
      </c>
      <c r="M86" s="67">
        <v>26582</v>
      </c>
      <c r="N86" s="23"/>
      <c r="O86" s="23"/>
      <c r="P86" s="23"/>
      <c r="Q86" s="23"/>
      <c r="R86" s="23">
        <v>26582</v>
      </c>
      <c r="S86" s="23"/>
      <c r="T86" s="23"/>
      <c r="U86" s="23"/>
      <c r="V86" s="23"/>
      <c r="W86" s="23"/>
      <c r="X86" s="23"/>
      <c r="Y86" s="23"/>
    </row>
    <row r="87" spans="1:28" s="39" customFormat="1" x14ac:dyDescent="0.35">
      <c r="A87" s="113">
        <v>553</v>
      </c>
      <c r="B87" s="113">
        <v>5531</v>
      </c>
      <c r="C87" s="113">
        <v>2</v>
      </c>
      <c r="D87" s="113">
        <v>1</v>
      </c>
      <c r="E87" s="113">
        <v>3</v>
      </c>
      <c r="F87" s="79">
        <v>9</v>
      </c>
      <c r="G87" s="80">
        <v>3</v>
      </c>
      <c r="H87" s="80">
        <v>2</v>
      </c>
      <c r="I87" s="80">
        <v>112</v>
      </c>
      <c r="J87" s="80">
        <v>2611</v>
      </c>
      <c r="K87" s="114" t="s">
        <v>41</v>
      </c>
      <c r="L87" s="79"/>
      <c r="M87" s="67">
        <v>23500</v>
      </c>
      <c r="N87" s="23"/>
      <c r="O87" s="23"/>
      <c r="P87" s="23"/>
      <c r="Q87" s="23"/>
      <c r="R87" s="23">
        <v>23500</v>
      </c>
      <c r="S87" s="23"/>
      <c r="T87" s="23"/>
      <c r="U87" s="23"/>
      <c r="V87" s="23"/>
      <c r="W87" s="23"/>
      <c r="X87" s="23"/>
      <c r="Y87" s="23"/>
    </row>
    <row r="88" spans="1:28" s="39" customFormat="1" x14ac:dyDescent="0.35">
      <c r="A88" s="113">
        <v>553</v>
      </c>
      <c r="B88" s="113">
        <v>5531</v>
      </c>
      <c r="C88" s="113">
        <v>2</v>
      </c>
      <c r="D88" s="113">
        <v>1</v>
      </c>
      <c r="E88" s="113">
        <v>3</v>
      </c>
      <c r="F88" s="79">
        <v>9</v>
      </c>
      <c r="G88" s="80">
        <v>3</v>
      </c>
      <c r="H88" s="80">
        <v>2</v>
      </c>
      <c r="I88" s="80">
        <v>112</v>
      </c>
      <c r="J88" s="80">
        <v>2611</v>
      </c>
      <c r="K88" s="114" t="s">
        <v>41</v>
      </c>
      <c r="L88" s="79"/>
      <c r="M88" s="67">
        <v>18250</v>
      </c>
      <c r="N88" s="23"/>
      <c r="O88" s="23"/>
      <c r="P88" s="23"/>
      <c r="Q88" s="23"/>
      <c r="R88" s="23">
        <v>18250</v>
      </c>
      <c r="S88" s="23"/>
      <c r="T88" s="23"/>
      <c r="U88" s="23"/>
      <c r="V88" s="23"/>
      <c r="W88" s="23"/>
      <c r="X88" s="23"/>
      <c r="Y88" s="23"/>
    </row>
    <row r="89" spans="1:28" s="39" customFormat="1" x14ac:dyDescent="0.35">
      <c r="A89" s="113">
        <v>553</v>
      </c>
      <c r="B89" s="113">
        <v>5531</v>
      </c>
      <c r="C89" s="113">
        <v>2</v>
      </c>
      <c r="D89" s="113">
        <v>1</v>
      </c>
      <c r="E89" s="113">
        <v>3</v>
      </c>
      <c r="F89" s="79">
        <v>9</v>
      </c>
      <c r="G89" s="80">
        <v>3</v>
      </c>
      <c r="H89" s="80">
        <v>1</v>
      </c>
      <c r="I89" s="80">
        <v>112</v>
      </c>
      <c r="J89" s="80">
        <v>2731</v>
      </c>
      <c r="K89" s="114" t="s">
        <v>88</v>
      </c>
      <c r="L89" s="79">
        <v>2512001</v>
      </c>
      <c r="M89" s="67">
        <v>7280.88</v>
      </c>
      <c r="N89" s="23"/>
      <c r="O89" s="23"/>
      <c r="P89" s="23"/>
      <c r="Q89" s="23"/>
      <c r="R89" s="23">
        <v>7280.88</v>
      </c>
      <c r="S89" s="23"/>
      <c r="T89" s="23"/>
      <c r="U89" s="23"/>
      <c r="V89" s="23"/>
      <c r="W89" s="23"/>
      <c r="X89" s="23"/>
      <c r="Y89" s="23"/>
    </row>
    <row r="90" spans="1:28" s="39" customFormat="1" x14ac:dyDescent="0.35">
      <c r="A90" s="113">
        <v>553</v>
      </c>
      <c r="B90" s="113">
        <v>5531</v>
      </c>
      <c r="C90" s="113">
        <v>2</v>
      </c>
      <c r="D90" s="113">
        <v>1</v>
      </c>
      <c r="E90" s="113">
        <v>3</v>
      </c>
      <c r="F90" s="79">
        <v>9</v>
      </c>
      <c r="G90" s="80">
        <v>3</v>
      </c>
      <c r="H90" s="80">
        <v>1</v>
      </c>
      <c r="I90" s="80">
        <v>112</v>
      </c>
      <c r="J90" s="80">
        <v>2911</v>
      </c>
      <c r="K90" s="114" t="s">
        <v>89</v>
      </c>
      <c r="L90" s="79">
        <v>2512001</v>
      </c>
      <c r="M90" s="67">
        <v>315</v>
      </c>
      <c r="N90" s="23"/>
      <c r="O90" s="23"/>
      <c r="P90" s="23">
        <v>315</v>
      </c>
      <c r="Q90" s="23"/>
      <c r="R90" s="23"/>
      <c r="S90" s="23"/>
      <c r="T90" s="23"/>
      <c r="U90" s="23"/>
      <c r="V90" s="23"/>
      <c r="W90" s="23"/>
      <c r="X90" s="23"/>
      <c r="Y90" s="23"/>
    </row>
    <row r="91" spans="1:28" s="39" customFormat="1" x14ac:dyDescent="0.35">
      <c r="A91" s="113">
        <v>553</v>
      </c>
      <c r="B91" s="113">
        <v>5531</v>
      </c>
      <c r="C91" s="113">
        <v>2</v>
      </c>
      <c r="D91" s="113">
        <v>1</v>
      </c>
      <c r="E91" s="113">
        <v>3</v>
      </c>
      <c r="F91" s="79">
        <v>9</v>
      </c>
      <c r="G91" s="80">
        <v>3</v>
      </c>
      <c r="H91" s="80">
        <v>1</v>
      </c>
      <c r="I91" s="80">
        <v>112</v>
      </c>
      <c r="J91" s="80">
        <v>2921</v>
      </c>
      <c r="K91" s="115" t="s">
        <v>90</v>
      </c>
      <c r="L91" s="79">
        <v>2512001</v>
      </c>
      <c r="M91" s="67">
        <v>3100.83</v>
      </c>
      <c r="N91" s="23"/>
      <c r="O91" s="23"/>
      <c r="P91" s="23">
        <v>3100.83</v>
      </c>
      <c r="Q91" s="23"/>
      <c r="R91" s="23"/>
      <c r="S91" s="23"/>
      <c r="T91" s="23"/>
      <c r="U91" s="23"/>
      <c r="V91" s="23"/>
      <c r="W91" s="23"/>
      <c r="X91" s="23"/>
      <c r="Y91" s="23"/>
    </row>
    <row r="92" spans="1:28" s="39" customFormat="1" ht="20.25" customHeight="1" x14ac:dyDescent="0.35">
      <c r="A92" s="113">
        <v>553</v>
      </c>
      <c r="B92" s="113">
        <v>5531</v>
      </c>
      <c r="C92" s="113">
        <v>2</v>
      </c>
      <c r="D92" s="113">
        <v>1</v>
      </c>
      <c r="E92" s="113">
        <v>3</v>
      </c>
      <c r="F92" s="79">
        <v>9</v>
      </c>
      <c r="G92" s="80">
        <v>3</v>
      </c>
      <c r="H92" s="80">
        <v>1</v>
      </c>
      <c r="I92" s="80">
        <v>112</v>
      </c>
      <c r="J92" s="80">
        <v>2931</v>
      </c>
      <c r="K92" s="115" t="s">
        <v>91</v>
      </c>
      <c r="L92" s="79">
        <v>2512001</v>
      </c>
      <c r="M92" s="67">
        <v>146.85</v>
      </c>
      <c r="N92" s="23"/>
      <c r="O92" s="23"/>
      <c r="P92" s="23">
        <v>146.85</v>
      </c>
      <c r="Q92" s="23"/>
      <c r="R92" s="23"/>
      <c r="S92" s="23"/>
      <c r="T92" s="23"/>
      <c r="U92" s="23"/>
      <c r="V92" s="23"/>
      <c r="W92" s="23"/>
      <c r="X92" s="23"/>
      <c r="Y92" s="23"/>
    </row>
    <row r="93" spans="1:28" s="39" customFormat="1" x14ac:dyDescent="0.35">
      <c r="A93" s="113">
        <v>553</v>
      </c>
      <c r="B93" s="113">
        <v>5531</v>
      </c>
      <c r="C93" s="113">
        <v>2</v>
      </c>
      <c r="D93" s="113">
        <v>1</v>
      </c>
      <c r="E93" s="113">
        <v>3</v>
      </c>
      <c r="F93" s="79">
        <v>9</v>
      </c>
      <c r="G93" s="80">
        <v>3</v>
      </c>
      <c r="H93" s="80">
        <v>1</v>
      </c>
      <c r="I93" s="80">
        <v>112</v>
      </c>
      <c r="J93" s="80">
        <v>2961</v>
      </c>
      <c r="K93" s="114" t="s">
        <v>76</v>
      </c>
      <c r="L93" s="79">
        <v>2512001</v>
      </c>
      <c r="M93" s="67">
        <v>1148.4000000000001</v>
      </c>
      <c r="N93" s="23"/>
      <c r="O93" s="23"/>
      <c r="P93" s="23"/>
      <c r="Q93" s="23">
        <v>1148.4000000000001</v>
      </c>
      <c r="R93" s="23"/>
      <c r="S93" s="23"/>
      <c r="T93" s="23"/>
      <c r="U93" s="23"/>
      <c r="V93" s="23"/>
      <c r="W93" s="23"/>
      <c r="X93" s="23"/>
      <c r="Y93" s="23"/>
      <c r="AB93" s="49"/>
    </row>
    <row r="94" spans="1:28" s="39" customFormat="1" x14ac:dyDescent="0.35">
      <c r="A94" s="113">
        <v>553</v>
      </c>
      <c r="B94" s="113">
        <v>5531</v>
      </c>
      <c r="C94" s="113">
        <v>2</v>
      </c>
      <c r="D94" s="113">
        <v>1</v>
      </c>
      <c r="E94" s="113">
        <v>3</v>
      </c>
      <c r="F94" s="79">
        <v>9</v>
      </c>
      <c r="G94" s="80">
        <v>3</v>
      </c>
      <c r="H94" s="80">
        <v>4</v>
      </c>
      <c r="I94" s="80">
        <v>112</v>
      </c>
      <c r="J94" s="80">
        <v>2991</v>
      </c>
      <c r="K94" s="114" t="s">
        <v>77</v>
      </c>
      <c r="L94" s="79">
        <v>2512001</v>
      </c>
      <c r="M94" s="67">
        <v>150623.71000000002</v>
      </c>
      <c r="N94" s="23"/>
      <c r="O94" s="23"/>
      <c r="P94" s="23"/>
      <c r="Q94" s="23">
        <v>50623.71</v>
      </c>
      <c r="R94" s="23"/>
      <c r="S94" s="23">
        <v>42500</v>
      </c>
      <c r="T94" s="23"/>
      <c r="U94" s="23">
        <v>23123.71</v>
      </c>
      <c r="V94" s="23">
        <v>25000</v>
      </c>
      <c r="W94" s="23"/>
      <c r="X94" s="23">
        <v>9376.2900000000009</v>
      </c>
      <c r="Y94" s="23"/>
      <c r="AB94" s="49"/>
    </row>
    <row r="95" spans="1:28" s="39" customFormat="1" x14ac:dyDescent="0.35">
      <c r="A95" s="113">
        <v>553</v>
      </c>
      <c r="B95" s="113">
        <v>5531</v>
      </c>
      <c r="C95" s="113">
        <v>2</v>
      </c>
      <c r="D95" s="113">
        <v>1</v>
      </c>
      <c r="E95" s="113">
        <v>3</v>
      </c>
      <c r="F95" s="79">
        <v>9</v>
      </c>
      <c r="G95" s="80">
        <v>3</v>
      </c>
      <c r="H95" s="80">
        <v>1</v>
      </c>
      <c r="I95" s="80">
        <v>112</v>
      </c>
      <c r="J95" s="80">
        <v>2121</v>
      </c>
      <c r="K95" s="114" t="s">
        <v>3</v>
      </c>
      <c r="L95" s="79">
        <v>2512001</v>
      </c>
      <c r="M95" s="67">
        <v>40520</v>
      </c>
      <c r="N95" s="23"/>
      <c r="O95" s="23"/>
      <c r="P95" s="23"/>
      <c r="Q95" s="23">
        <v>20520</v>
      </c>
      <c r="R95" s="23"/>
      <c r="S95" s="23">
        <v>15000</v>
      </c>
      <c r="T95" s="23"/>
      <c r="U95" s="23">
        <v>5000</v>
      </c>
      <c r="V95" s="23"/>
      <c r="W95" s="23"/>
      <c r="X95" s="23"/>
      <c r="Y95" s="23"/>
    </row>
    <row r="96" spans="1:28" s="39" customFormat="1" x14ac:dyDescent="0.35">
      <c r="A96" s="113">
        <v>553</v>
      </c>
      <c r="B96" s="113">
        <v>5531</v>
      </c>
      <c r="C96" s="113">
        <v>2</v>
      </c>
      <c r="D96" s="113">
        <v>1</v>
      </c>
      <c r="E96" s="113">
        <v>3</v>
      </c>
      <c r="F96" s="79">
        <v>9</v>
      </c>
      <c r="G96" s="80">
        <v>3</v>
      </c>
      <c r="H96" s="80">
        <v>2</v>
      </c>
      <c r="I96" s="80">
        <v>112</v>
      </c>
      <c r="J96" s="80">
        <v>2121</v>
      </c>
      <c r="K96" s="114" t="s">
        <v>3</v>
      </c>
      <c r="L96" s="79">
        <v>2512001</v>
      </c>
      <c r="M96" s="67">
        <v>25670</v>
      </c>
      <c r="N96" s="23"/>
      <c r="O96" s="23"/>
      <c r="P96" s="23"/>
      <c r="Q96" s="23">
        <v>10670</v>
      </c>
      <c r="R96" s="23"/>
      <c r="S96" s="23">
        <v>5000</v>
      </c>
      <c r="T96" s="23"/>
      <c r="U96" s="23">
        <v>10000</v>
      </c>
      <c r="V96" s="23"/>
      <c r="W96" s="23"/>
      <c r="X96" s="23"/>
      <c r="Y96" s="23"/>
    </row>
    <row r="97" spans="1:25" s="39" customFormat="1" x14ac:dyDescent="0.35">
      <c r="A97" s="113">
        <v>553</v>
      </c>
      <c r="B97" s="113">
        <v>5531</v>
      </c>
      <c r="C97" s="113">
        <v>2</v>
      </c>
      <c r="D97" s="113">
        <v>1</v>
      </c>
      <c r="E97" s="113">
        <v>3</v>
      </c>
      <c r="F97" s="79">
        <v>9</v>
      </c>
      <c r="G97" s="80">
        <v>3</v>
      </c>
      <c r="H97" s="80">
        <v>3</v>
      </c>
      <c r="I97" s="80">
        <v>112</v>
      </c>
      <c r="J97" s="80">
        <v>2121</v>
      </c>
      <c r="K97" s="114" t="s">
        <v>3</v>
      </c>
      <c r="L97" s="79">
        <v>2512001</v>
      </c>
      <c r="M97" s="67">
        <v>17539.03</v>
      </c>
      <c r="N97" s="23"/>
      <c r="O97" s="23"/>
      <c r="P97" s="23"/>
      <c r="Q97" s="23">
        <f>M97</f>
        <v>17539.03</v>
      </c>
      <c r="R97" s="23"/>
      <c r="S97" s="23"/>
      <c r="T97" s="23"/>
      <c r="U97" s="23"/>
      <c r="V97" s="23"/>
      <c r="W97" s="23"/>
      <c r="X97" s="23"/>
      <c r="Y97" s="23"/>
    </row>
    <row r="98" spans="1:25" ht="18.75" x14ac:dyDescent="0.35">
      <c r="A98" s="64"/>
      <c r="B98" s="64"/>
      <c r="C98" s="64"/>
      <c r="D98" s="64"/>
      <c r="E98" s="64"/>
      <c r="F98" s="64"/>
      <c r="G98" s="66"/>
      <c r="H98" s="66"/>
      <c r="I98" s="66"/>
      <c r="J98" s="66"/>
      <c r="K98" s="66"/>
      <c r="L98" s="66"/>
      <c r="M98" s="70">
        <v>963121.12</v>
      </c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</row>
    <row r="100" spans="1:25" x14ac:dyDescent="0.35">
      <c r="A100" s="64"/>
      <c r="B100" s="64"/>
      <c r="C100" s="64"/>
      <c r="D100" s="64"/>
      <c r="E100" s="64"/>
      <c r="F100" s="64"/>
      <c r="G100" s="66"/>
      <c r="H100" s="66"/>
      <c r="I100" s="66"/>
      <c r="J100" s="66"/>
      <c r="K100" s="110" t="s">
        <v>71</v>
      </c>
      <c r="L100" s="122"/>
      <c r="M100" s="65">
        <f>M21+M32+M35+M40+M53+M70++M98</f>
        <v>2869758.1</v>
      </c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</row>
    <row r="103" spans="1:25" x14ac:dyDescent="0.35">
      <c r="M103" s="81"/>
    </row>
    <row r="104" spans="1:25" x14ac:dyDescent="0.35">
      <c r="M104" s="81"/>
    </row>
    <row r="106" spans="1:25" x14ac:dyDescent="0.35">
      <c r="M106" s="81"/>
    </row>
    <row r="107" spans="1:25" x14ac:dyDescent="0.35">
      <c r="M107" s="81"/>
      <c r="O107" s="89"/>
    </row>
    <row r="108" spans="1:25" x14ac:dyDescent="0.35">
      <c r="M108" s="81"/>
    </row>
    <row r="117" spans="13:13" x14ac:dyDescent="0.35">
      <c r="M117" s="89"/>
    </row>
  </sheetData>
  <mergeCells count="4">
    <mergeCell ref="F1:X1"/>
    <mergeCell ref="F2:X2"/>
    <mergeCell ref="F3:X3"/>
    <mergeCell ref="F4:X4"/>
  </mergeCells>
  <pageMargins left="0.7" right="0.7" top="0.75" bottom="0.75" header="0.3" footer="0.3"/>
  <pageSetup scale="2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85"/>
  <sheetViews>
    <sheetView tabSelected="1" topLeftCell="J4" zoomScale="70" zoomScaleNormal="70" workbookViewId="0">
      <selection activeCell="S39" sqref="S39:S40"/>
    </sheetView>
  </sheetViews>
  <sheetFormatPr baseColWidth="10" defaultRowHeight="15" x14ac:dyDescent="0.25"/>
  <cols>
    <col min="1" max="6" width="6.28515625" bestFit="1" customWidth="1"/>
    <col min="7" max="8" width="2.7109375" bestFit="1" customWidth="1"/>
    <col min="9" max="9" width="5.5703125" bestFit="1" customWidth="1"/>
    <col min="10" max="10" width="7" bestFit="1" customWidth="1"/>
    <col min="11" max="11" width="108.7109375" bestFit="1" customWidth="1"/>
    <col min="12" max="12" width="14.5703125" bestFit="1" customWidth="1"/>
    <col min="13" max="13" width="23.28515625" bestFit="1" customWidth="1"/>
    <col min="14" max="24" width="20.5703125" customWidth="1"/>
    <col min="25" max="25" width="16.85546875" bestFit="1" customWidth="1"/>
    <col min="26" max="26" width="16.7109375" bestFit="1" customWidth="1"/>
    <col min="28" max="28" width="17.42578125" bestFit="1" customWidth="1"/>
  </cols>
  <sheetData>
    <row r="1" spans="1:59" ht="18" x14ac:dyDescent="0.35">
      <c r="F1" s="124" t="s">
        <v>65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</row>
    <row r="2" spans="1:59" ht="18" x14ac:dyDescent="0.35">
      <c r="F2" s="124" t="s">
        <v>66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59" ht="18" x14ac:dyDescent="0.35">
      <c r="F3" s="124" t="s">
        <v>67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</row>
    <row r="4" spans="1:59" ht="18" x14ac:dyDescent="0.35">
      <c r="F4" s="124" t="s">
        <v>68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</row>
    <row r="6" spans="1:59" ht="101.25" x14ac:dyDescent="0.25">
      <c r="A6" s="111" t="s">
        <v>93</v>
      </c>
      <c r="B6" s="111" t="s">
        <v>94</v>
      </c>
      <c r="C6" s="111" t="s">
        <v>95</v>
      </c>
      <c r="D6" s="111" t="s">
        <v>96</v>
      </c>
      <c r="E6" s="111" t="s">
        <v>97</v>
      </c>
      <c r="F6" s="111" t="s">
        <v>58</v>
      </c>
      <c r="G6" s="111" t="s">
        <v>106</v>
      </c>
      <c r="H6" s="111" t="s">
        <v>107</v>
      </c>
      <c r="I6" s="68"/>
      <c r="J6" s="111" t="s">
        <v>56</v>
      </c>
      <c r="K6" s="99" t="s">
        <v>69</v>
      </c>
      <c r="L6" s="99" t="s">
        <v>49</v>
      </c>
      <c r="M6" s="99" t="s">
        <v>70</v>
      </c>
      <c r="N6" s="100" t="s">
        <v>22</v>
      </c>
      <c r="O6" s="100" t="s">
        <v>23</v>
      </c>
      <c r="P6" s="100" t="s">
        <v>24</v>
      </c>
      <c r="Q6" s="100" t="s">
        <v>25</v>
      </c>
      <c r="R6" s="100" t="s">
        <v>26</v>
      </c>
      <c r="S6" s="100" t="s">
        <v>27</v>
      </c>
      <c r="T6" s="100" t="s">
        <v>28</v>
      </c>
      <c r="U6" s="100" t="s">
        <v>29</v>
      </c>
      <c r="V6" s="100" t="s">
        <v>30</v>
      </c>
      <c r="W6" s="100" t="s">
        <v>47</v>
      </c>
      <c r="X6" s="100" t="s">
        <v>31</v>
      </c>
      <c r="Y6" s="100" t="s">
        <v>51</v>
      </c>
    </row>
    <row r="7" spans="1:59" s="103" customFormat="1" ht="18" x14ac:dyDescent="0.35">
      <c r="A7" s="113">
        <v>553</v>
      </c>
      <c r="B7" s="113">
        <v>5531</v>
      </c>
      <c r="C7" s="113">
        <v>2</v>
      </c>
      <c r="D7" s="113">
        <v>1</v>
      </c>
      <c r="E7" s="113">
        <v>3</v>
      </c>
      <c r="F7" s="101">
        <v>1</v>
      </c>
      <c r="G7" s="102">
        <v>1</v>
      </c>
      <c r="H7" s="102">
        <v>1</v>
      </c>
      <c r="I7" s="102">
        <v>112</v>
      </c>
      <c r="J7" s="102">
        <v>2111</v>
      </c>
      <c r="K7" s="114" t="s">
        <v>101</v>
      </c>
      <c r="L7" s="104">
        <v>2522006</v>
      </c>
      <c r="M7" s="105">
        <v>4048.65</v>
      </c>
      <c r="N7" s="105"/>
      <c r="O7" s="105"/>
      <c r="P7" s="105">
        <v>4048.65</v>
      </c>
      <c r="Q7" s="105"/>
      <c r="R7" s="105"/>
      <c r="S7" s="105"/>
      <c r="T7" s="105"/>
      <c r="U7" s="105"/>
      <c r="V7" s="105"/>
      <c r="W7" s="105"/>
      <c r="X7" s="105"/>
      <c r="Y7" s="105"/>
      <c r="Z7"/>
      <c r="AA7"/>
      <c r="AB7"/>
      <c r="AC7"/>
      <c r="AD7"/>
      <c r="AE7"/>
      <c r="AF7"/>
      <c r="AG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59" s="103" customFormat="1" ht="18" x14ac:dyDescent="0.35">
      <c r="A8" s="113">
        <v>553</v>
      </c>
      <c r="B8" s="113">
        <v>5531</v>
      </c>
      <c r="C8" s="113">
        <v>2</v>
      </c>
      <c r="D8" s="113">
        <v>1</v>
      </c>
      <c r="E8" s="113">
        <v>3</v>
      </c>
      <c r="F8" s="112">
        <v>1</v>
      </c>
      <c r="G8" s="102">
        <v>2</v>
      </c>
      <c r="H8" s="102">
        <v>1</v>
      </c>
      <c r="I8" s="102">
        <v>112</v>
      </c>
      <c r="J8" s="102">
        <v>2111</v>
      </c>
      <c r="K8" s="114" t="s">
        <v>101</v>
      </c>
      <c r="L8" s="104">
        <v>2522006</v>
      </c>
      <c r="M8" s="105">
        <v>2180.04</v>
      </c>
      <c r="N8" s="105"/>
      <c r="O8" s="105"/>
      <c r="P8" s="105">
        <v>2180.04</v>
      </c>
      <c r="Q8" s="105"/>
      <c r="R8" s="105"/>
      <c r="S8" s="105"/>
      <c r="T8" s="105"/>
      <c r="U8" s="105"/>
      <c r="V8" s="105"/>
      <c r="W8" s="105"/>
      <c r="X8" s="105"/>
      <c r="Y8" s="105"/>
      <c r="Z8"/>
      <c r="AA8"/>
      <c r="AB8"/>
      <c r="AC8"/>
      <c r="AD8"/>
      <c r="AE8"/>
      <c r="AF8"/>
      <c r="AG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s="103" customFormat="1" ht="18" x14ac:dyDescent="0.35">
      <c r="A9" s="113">
        <v>553</v>
      </c>
      <c r="B9" s="113">
        <v>5531</v>
      </c>
      <c r="C9" s="113">
        <v>2</v>
      </c>
      <c r="D9" s="113">
        <v>1</v>
      </c>
      <c r="E9" s="113">
        <v>3</v>
      </c>
      <c r="F9" s="101">
        <v>1</v>
      </c>
      <c r="G9" s="102">
        <v>1</v>
      </c>
      <c r="H9" s="102">
        <v>1</v>
      </c>
      <c r="I9" s="102">
        <v>112</v>
      </c>
      <c r="J9" s="102">
        <v>2212</v>
      </c>
      <c r="K9" s="115" t="s">
        <v>108</v>
      </c>
      <c r="L9" s="104">
        <v>2522006</v>
      </c>
      <c r="M9" s="105">
        <v>7683.26</v>
      </c>
      <c r="N9" s="105"/>
      <c r="O9" s="105"/>
      <c r="P9" s="105">
        <v>4300</v>
      </c>
      <c r="Q9" s="105"/>
      <c r="R9" s="105">
        <v>3383.26</v>
      </c>
      <c r="S9" s="105"/>
      <c r="T9" s="105"/>
      <c r="U9" s="105"/>
      <c r="V9" s="105"/>
      <c r="W9" s="105"/>
      <c r="X9" s="105"/>
      <c r="Y9" s="105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59" s="103" customFormat="1" ht="18" x14ac:dyDescent="0.35">
      <c r="A10" s="113">
        <v>553</v>
      </c>
      <c r="B10" s="113">
        <v>5531</v>
      </c>
      <c r="C10" s="113">
        <v>2</v>
      </c>
      <c r="D10" s="113">
        <v>1</v>
      </c>
      <c r="E10" s="113">
        <v>3</v>
      </c>
      <c r="F10" s="101">
        <v>1</v>
      </c>
      <c r="G10" s="102">
        <v>2</v>
      </c>
      <c r="H10" s="102">
        <v>1</v>
      </c>
      <c r="I10" s="102">
        <v>112</v>
      </c>
      <c r="J10" s="102">
        <v>2212</v>
      </c>
      <c r="K10" s="114" t="s">
        <v>108</v>
      </c>
      <c r="L10" s="104">
        <v>2522006</v>
      </c>
      <c r="M10" s="105">
        <v>1045.06</v>
      </c>
      <c r="N10" s="105"/>
      <c r="O10" s="105"/>
      <c r="P10" s="105">
        <v>1045.06</v>
      </c>
      <c r="Q10" s="105"/>
      <c r="R10" s="105"/>
      <c r="S10" s="105"/>
      <c r="T10" s="105"/>
      <c r="U10" s="105"/>
      <c r="V10" s="105"/>
      <c r="W10" s="105"/>
      <c r="X10" s="105"/>
      <c r="Y10" s="105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</row>
    <row r="11" spans="1:59" s="103" customFormat="1" ht="18" x14ac:dyDescent="0.35">
      <c r="A11" s="113">
        <v>553</v>
      </c>
      <c r="B11" s="113">
        <v>5531</v>
      </c>
      <c r="C11" s="113">
        <v>2</v>
      </c>
      <c r="D11" s="113">
        <v>1</v>
      </c>
      <c r="E11" s="113">
        <v>3</v>
      </c>
      <c r="F11" s="101">
        <v>1</v>
      </c>
      <c r="G11" s="102">
        <v>1</v>
      </c>
      <c r="H11" s="102">
        <v>1</v>
      </c>
      <c r="I11" s="102">
        <v>112</v>
      </c>
      <c r="J11" s="102">
        <v>2213</v>
      </c>
      <c r="K11" s="114" t="s">
        <v>109</v>
      </c>
      <c r="L11" s="104">
        <v>2522006</v>
      </c>
      <c r="M11" s="105">
        <v>9945</v>
      </c>
      <c r="N11" s="105"/>
      <c r="O11" s="105"/>
      <c r="P11" s="105"/>
      <c r="Q11" s="105">
        <v>8300</v>
      </c>
      <c r="R11" s="105"/>
      <c r="S11" s="105"/>
      <c r="T11" s="105"/>
      <c r="U11" s="105">
        <v>1645</v>
      </c>
      <c r="V11" s="105"/>
      <c r="W11" s="105"/>
      <c r="X11" s="105"/>
      <c r="Y11" s="105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59" s="103" customFormat="1" ht="18" x14ac:dyDescent="0.35">
      <c r="A12" s="113">
        <v>553</v>
      </c>
      <c r="B12" s="113">
        <v>5531</v>
      </c>
      <c r="C12" s="113">
        <v>2</v>
      </c>
      <c r="D12" s="113">
        <v>1</v>
      </c>
      <c r="E12" s="113">
        <v>3</v>
      </c>
      <c r="F12" s="101">
        <v>1</v>
      </c>
      <c r="G12" s="102">
        <v>2</v>
      </c>
      <c r="H12" s="102">
        <v>1</v>
      </c>
      <c r="I12" s="102">
        <v>112</v>
      </c>
      <c r="J12" s="102">
        <v>2213</v>
      </c>
      <c r="K12" s="115" t="s">
        <v>109</v>
      </c>
      <c r="L12" s="104">
        <v>2522006</v>
      </c>
      <c r="M12" s="105">
        <v>5355</v>
      </c>
      <c r="N12" s="105"/>
      <c r="O12" s="105"/>
      <c r="P12" s="105"/>
      <c r="Q12" s="105">
        <v>4500</v>
      </c>
      <c r="R12" s="105"/>
      <c r="S12" s="105"/>
      <c r="T12" s="105"/>
      <c r="U12" s="105">
        <v>855</v>
      </c>
      <c r="V12" s="105"/>
      <c r="W12" s="105"/>
      <c r="X12" s="105"/>
      <c r="Y12" s="105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59" s="103" customFormat="1" ht="18" x14ac:dyDescent="0.35">
      <c r="A13" s="113">
        <v>553</v>
      </c>
      <c r="B13" s="113">
        <v>5531</v>
      </c>
      <c r="C13" s="113">
        <v>2</v>
      </c>
      <c r="D13" s="113">
        <v>1</v>
      </c>
      <c r="E13" s="113">
        <v>3</v>
      </c>
      <c r="F13" s="101">
        <v>1</v>
      </c>
      <c r="G13" s="102">
        <v>1</v>
      </c>
      <c r="H13" s="102">
        <v>4</v>
      </c>
      <c r="I13" s="102">
        <v>112</v>
      </c>
      <c r="J13" s="102">
        <v>2711</v>
      </c>
      <c r="K13" s="114" t="s">
        <v>110</v>
      </c>
      <c r="L13" s="104">
        <v>2522006</v>
      </c>
      <c r="M13" s="105">
        <v>8950</v>
      </c>
      <c r="N13" s="105"/>
      <c r="O13" s="105"/>
      <c r="P13" s="105"/>
      <c r="Q13" s="105">
        <v>8950</v>
      </c>
      <c r="R13" s="105"/>
      <c r="S13" s="105"/>
      <c r="T13" s="105"/>
      <c r="U13" s="105"/>
      <c r="V13" s="105"/>
      <c r="W13" s="105"/>
      <c r="X13" s="105"/>
      <c r="Y13" s="105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s="103" customFormat="1" ht="18" x14ac:dyDescent="0.35">
      <c r="A14" s="113">
        <v>553</v>
      </c>
      <c r="B14" s="113">
        <v>5531</v>
      </c>
      <c r="C14" s="113">
        <v>2</v>
      </c>
      <c r="D14" s="113">
        <v>1</v>
      </c>
      <c r="E14" s="113">
        <v>3</v>
      </c>
      <c r="F14" s="101">
        <v>1</v>
      </c>
      <c r="G14" s="102">
        <v>1</v>
      </c>
      <c r="H14" s="102">
        <v>4</v>
      </c>
      <c r="I14" s="102">
        <v>112</v>
      </c>
      <c r="J14" s="102">
        <v>2213</v>
      </c>
      <c r="K14" s="114" t="s">
        <v>109</v>
      </c>
      <c r="L14" s="104">
        <v>2522006</v>
      </c>
      <c r="M14" s="105">
        <v>716.9</v>
      </c>
      <c r="N14" s="105"/>
      <c r="O14" s="105">
        <v>716.9</v>
      </c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</row>
    <row r="15" spans="1:59" s="103" customFormat="1" ht="18" x14ac:dyDescent="0.35">
      <c r="A15" s="113">
        <v>553</v>
      </c>
      <c r="B15" s="113">
        <v>5531</v>
      </c>
      <c r="C15" s="113">
        <v>2</v>
      </c>
      <c r="D15" s="113">
        <v>1</v>
      </c>
      <c r="E15" s="113">
        <v>3</v>
      </c>
      <c r="F15" s="101">
        <v>1</v>
      </c>
      <c r="G15" s="102">
        <v>2</v>
      </c>
      <c r="H15" s="102">
        <v>4</v>
      </c>
      <c r="I15" s="102">
        <v>112</v>
      </c>
      <c r="J15" s="102">
        <v>2213</v>
      </c>
      <c r="K15" s="115" t="s">
        <v>109</v>
      </c>
      <c r="L15" s="104">
        <v>2522006</v>
      </c>
      <c r="M15" s="105">
        <v>562.71</v>
      </c>
      <c r="N15" s="105"/>
      <c r="O15" s="105">
        <v>562.71</v>
      </c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</row>
    <row r="16" spans="1:59" s="103" customFormat="1" ht="18" x14ac:dyDescent="0.35">
      <c r="A16" s="113">
        <v>553</v>
      </c>
      <c r="B16" s="113">
        <v>5531</v>
      </c>
      <c r="C16" s="113">
        <v>2</v>
      </c>
      <c r="D16" s="113">
        <v>1</v>
      </c>
      <c r="E16" s="113">
        <v>3</v>
      </c>
      <c r="F16" s="101">
        <v>1</v>
      </c>
      <c r="G16" s="102">
        <v>1</v>
      </c>
      <c r="H16" s="102">
        <v>5</v>
      </c>
      <c r="I16" s="102">
        <v>112</v>
      </c>
      <c r="J16" s="102">
        <v>2212</v>
      </c>
      <c r="K16" s="114" t="s">
        <v>108</v>
      </c>
      <c r="L16" s="104">
        <v>2522006</v>
      </c>
      <c r="M16" s="105">
        <v>11111.890000000001</v>
      </c>
      <c r="N16" s="105"/>
      <c r="O16" s="105"/>
      <c r="P16" s="105"/>
      <c r="Q16" s="105"/>
      <c r="R16" s="105">
        <v>7111.89</v>
      </c>
      <c r="S16" s="105"/>
      <c r="T16" s="105">
        <v>4000</v>
      </c>
      <c r="U16" s="105"/>
      <c r="V16" s="105"/>
      <c r="W16" s="105"/>
      <c r="X16" s="105"/>
      <c r="Y16" s="105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</row>
    <row r="17" spans="1:61" s="103" customFormat="1" ht="18" x14ac:dyDescent="0.35">
      <c r="A17" s="113">
        <v>553</v>
      </c>
      <c r="B17" s="113">
        <v>5531</v>
      </c>
      <c r="C17" s="113">
        <v>2</v>
      </c>
      <c r="D17" s="113">
        <v>1</v>
      </c>
      <c r="E17" s="113">
        <v>3</v>
      </c>
      <c r="F17" s="101">
        <v>1</v>
      </c>
      <c r="G17" s="102">
        <v>2</v>
      </c>
      <c r="H17" s="102">
        <v>5</v>
      </c>
      <c r="I17" s="102">
        <v>112</v>
      </c>
      <c r="J17" s="102">
        <v>2212</v>
      </c>
      <c r="K17" s="114" t="s">
        <v>108</v>
      </c>
      <c r="L17" s="104">
        <v>2522006</v>
      </c>
      <c r="M17" s="105">
        <v>3091.58</v>
      </c>
      <c r="N17" s="105"/>
      <c r="O17" s="105"/>
      <c r="P17" s="105"/>
      <c r="Q17" s="105"/>
      <c r="R17" s="105">
        <v>1091.58</v>
      </c>
      <c r="S17" s="105"/>
      <c r="T17" s="105">
        <v>2000</v>
      </c>
      <c r="U17" s="105"/>
      <c r="V17" s="105"/>
      <c r="W17" s="105"/>
      <c r="X17" s="105"/>
      <c r="Y17" s="105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</row>
    <row r="18" spans="1:61" s="103" customFormat="1" ht="18" x14ac:dyDescent="0.35">
      <c r="A18" s="113">
        <v>553</v>
      </c>
      <c r="B18" s="113">
        <v>5531</v>
      </c>
      <c r="C18" s="113">
        <v>2</v>
      </c>
      <c r="D18" s="113">
        <v>1</v>
      </c>
      <c r="E18" s="113">
        <v>3</v>
      </c>
      <c r="F18" s="101">
        <v>1</v>
      </c>
      <c r="G18" s="102">
        <v>1</v>
      </c>
      <c r="H18" s="102">
        <v>4</v>
      </c>
      <c r="I18" s="102">
        <v>112</v>
      </c>
      <c r="J18" s="102">
        <v>2711</v>
      </c>
      <c r="K18" s="115" t="s">
        <v>110</v>
      </c>
      <c r="L18" s="104">
        <v>2522006</v>
      </c>
      <c r="M18" s="105">
        <v>5050.46</v>
      </c>
      <c r="N18" s="105"/>
      <c r="O18" s="105"/>
      <c r="P18" s="105">
        <v>5050.46</v>
      </c>
      <c r="Q18" s="105"/>
      <c r="R18" s="105"/>
      <c r="S18" s="105"/>
      <c r="T18" s="105"/>
      <c r="U18" s="105"/>
      <c r="V18" s="105"/>
      <c r="W18" s="105"/>
      <c r="X18" s="105"/>
      <c r="Y18" s="105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</row>
    <row r="19" spans="1:61" s="103" customFormat="1" ht="18" x14ac:dyDescent="0.35">
      <c r="A19" s="113">
        <v>553</v>
      </c>
      <c r="B19" s="113">
        <v>5531</v>
      </c>
      <c r="C19" s="113">
        <v>2</v>
      </c>
      <c r="D19" s="113">
        <v>1</v>
      </c>
      <c r="E19" s="113">
        <v>3</v>
      </c>
      <c r="F19" s="101">
        <v>1</v>
      </c>
      <c r="G19" s="102">
        <v>2</v>
      </c>
      <c r="H19" s="102">
        <v>4</v>
      </c>
      <c r="I19" s="102">
        <v>112</v>
      </c>
      <c r="J19" s="102">
        <v>2711</v>
      </c>
      <c r="K19" s="114" t="s">
        <v>110</v>
      </c>
      <c r="L19" s="104">
        <v>2522006</v>
      </c>
      <c r="M19" s="105">
        <v>3568.02</v>
      </c>
      <c r="N19" s="105"/>
      <c r="O19" s="105"/>
      <c r="P19" s="105">
        <v>3568.02</v>
      </c>
      <c r="Q19" s="105"/>
      <c r="R19" s="105"/>
      <c r="S19" s="105"/>
      <c r="T19" s="105"/>
      <c r="U19" s="105"/>
      <c r="V19" s="105"/>
      <c r="W19" s="105"/>
      <c r="X19" s="105"/>
      <c r="Y19" s="105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61" s="39" customFormat="1" ht="18.75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23" t="s">
        <v>111</v>
      </c>
      <c r="L20" s="100"/>
      <c r="M20" s="100">
        <v>63308.57</v>
      </c>
      <c r="N20" s="100" t="s">
        <v>22</v>
      </c>
      <c r="O20" s="100" t="s">
        <v>23</v>
      </c>
      <c r="P20" s="100" t="s">
        <v>24</v>
      </c>
      <c r="Q20" s="100" t="s">
        <v>25</v>
      </c>
      <c r="R20" s="100" t="s">
        <v>26</v>
      </c>
      <c r="S20" s="100" t="s">
        <v>27</v>
      </c>
      <c r="T20" s="100" t="s">
        <v>28</v>
      </c>
      <c r="U20" s="100" t="s">
        <v>29</v>
      </c>
      <c r="V20" s="100" t="s">
        <v>30</v>
      </c>
      <c r="W20" s="100" t="s">
        <v>47</v>
      </c>
      <c r="X20" s="100" t="s">
        <v>31</v>
      </c>
      <c r="Y20" s="100" t="s">
        <v>51</v>
      </c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61" s="103" customFormat="1" ht="15.75" customHeight="1" x14ac:dyDescent="0.35">
      <c r="A21" s="113">
        <v>553</v>
      </c>
      <c r="B21" s="113">
        <v>5531</v>
      </c>
      <c r="C21" s="113">
        <v>2</v>
      </c>
      <c r="D21" s="113">
        <v>1</v>
      </c>
      <c r="E21" s="113">
        <v>3</v>
      </c>
      <c r="F21" s="101">
        <v>2</v>
      </c>
      <c r="G21" s="102">
        <v>1</v>
      </c>
      <c r="H21" s="102">
        <v>1</v>
      </c>
      <c r="I21" s="102">
        <v>112</v>
      </c>
      <c r="J21" s="102">
        <v>2211</v>
      </c>
      <c r="K21" s="114" t="s">
        <v>102</v>
      </c>
      <c r="L21" s="104">
        <v>2522006</v>
      </c>
      <c r="M21" s="105">
        <v>2399.85</v>
      </c>
      <c r="N21" s="105"/>
      <c r="O21" s="105"/>
      <c r="P21" s="105"/>
      <c r="Q21" s="105">
        <v>2399.85</v>
      </c>
      <c r="R21" s="105"/>
      <c r="S21" s="105"/>
      <c r="T21" s="105"/>
      <c r="U21" s="105"/>
      <c r="V21" s="105"/>
      <c r="W21" s="105"/>
      <c r="X21" s="105"/>
      <c r="Y21" s="10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</row>
    <row r="22" spans="1:61" s="103" customFormat="1" ht="18" x14ac:dyDescent="0.35">
      <c r="A22" s="113">
        <v>553</v>
      </c>
      <c r="B22" s="113">
        <v>5531</v>
      </c>
      <c r="C22" s="113">
        <v>2</v>
      </c>
      <c r="D22" s="113">
        <v>1</v>
      </c>
      <c r="E22" s="113">
        <v>3</v>
      </c>
      <c r="F22" s="101">
        <v>2</v>
      </c>
      <c r="G22" s="102">
        <v>2</v>
      </c>
      <c r="H22" s="102">
        <v>1</v>
      </c>
      <c r="I22" s="102">
        <v>112</v>
      </c>
      <c r="J22" s="102">
        <v>2211</v>
      </c>
      <c r="K22" s="114" t="s">
        <v>102</v>
      </c>
      <c r="L22" s="104">
        <v>2522006</v>
      </c>
      <c r="M22" s="106">
        <v>1677.19</v>
      </c>
      <c r="N22" s="105"/>
      <c r="O22" s="105"/>
      <c r="P22" s="105"/>
      <c r="Q22" s="105">
        <v>1677.19</v>
      </c>
      <c r="R22" s="105"/>
      <c r="S22" s="105"/>
      <c r="T22" s="105"/>
      <c r="U22" s="105"/>
      <c r="V22" s="105"/>
      <c r="W22" s="105"/>
      <c r="X22" s="105"/>
      <c r="Y22" s="10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</row>
    <row r="23" spans="1:61" s="103" customFormat="1" ht="18" x14ac:dyDescent="0.35">
      <c r="A23" s="113">
        <v>553</v>
      </c>
      <c r="B23" s="113">
        <v>5531</v>
      </c>
      <c r="C23" s="113">
        <v>2</v>
      </c>
      <c r="D23" s="113">
        <v>1</v>
      </c>
      <c r="E23" s="113">
        <v>3</v>
      </c>
      <c r="F23" s="101">
        <v>2</v>
      </c>
      <c r="G23" s="102">
        <v>1</v>
      </c>
      <c r="H23" s="102">
        <v>1</v>
      </c>
      <c r="I23" s="102">
        <v>112</v>
      </c>
      <c r="J23" s="102">
        <v>2212</v>
      </c>
      <c r="K23" s="114" t="s">
        <v>108</v>
      </c>
      <c r="L23" s="104">
        <v>2522006</v>
      </c>
      <c r="M23" s="105">
        <v>1292.24</v>
      </c>
      <c r="N23" s="105"/>
      <c r="O23" s="105"/>
      <c r="P23" s="105">
        <v>1292.24</v>
      </c>
      <c r="Q23" s="105"/>
      <c r="R23" s="105"/>
      <c r="S23" s="105"/>
      <c r="T23" s="105"/>
      <c r="U23" s="105"/>
      <c r="V23" s="105"/>
      <c r="W23" s="105"/>
      <c r="X23" s="105"/>
      <c r="Y23" s="105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</row>
    <row r="24" spans="1:61" s="103" customFormat="1" ht="18" x14ac:dyDescent="0.35">
      <c r="A24" s="113">
        <v>553</v>
      </c>
      <c r="B24" s="113">
        <v>5531</v>
      </c>
      <c r="C24" s="113">
        <v>2</v>
      </c>
      <c r="D24" s="113">
        <v>1</v>
      </c>
      <c r="E24" s="113">
        <v>3</v>
      </c>
      <c r="F24" s="101">
        <v>2</v>
      </c>
      <c r="G24" s="102">
        <v>2</v>
      </c>
      <c r="H24" s="102">
        <v>1</v>
      </c>
      <c r="I24" s="102">
        <v>112</v>
      </c>
      <c r="J24" s="102">
        <v>2212</v>
      </c>
      <c r="K24" s="114" t="s">
        <v>108</v>
      </c>
      <c r="L24" s="104">
        <v>2522006</v>
      </c>
      <c r="M24" s="105">
        <v>711.31999999999994</v>
      </c>
      <c r="N24" s="105"/>
      <c r="O24" s="105"/>
      <c r="P24" s="105">
        <f>M24</f>
        <v>711.31999999999994</v>
      </c>
      <c r="Q24" s="105"/>
      <c r="R24" s="105"/>
      <c r="S24" s="105"/>
      <c r="T24" s="105"/>
      <c r="U24" s="105"/>
      <c r="V24" s="105"/>
      <c r="W24" s="105"/>
      <c r="X24" s="105"/>
      <c r="Y24" s="105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</row>
    <row r="25" spans="1:61" s="103" customFormat="1" ht="18" x14ac:dyDescent="0.35">
      <c r="A25" s="113">
        <v>553</v>
      </c>
      <c r="B25" s="113">
        <v>5531</v>
      </c>
      <c r="C25" s="113">
        <v>2</v>
      </c>
      <c r="D25" s="113">
        <v>1</v>
      </c>
      <c r="E25" s="113">
        <v>3</v>
      </c>
      <c r="F25" s="101">
        <v>2</v>
      </c>
      <c r="G25" s="102">
        <v>1</v>
      </c>
      <c r="H25" s="102">
        <v>1</v>
      </c>
      <c r="I25" s="102">
        <v>112</v>
      </c>
      <c r="J25" s="102">
        <v>2213</v>
      </c>
      <c r="K25" s="114" t="s">
        <v>109</v>
      </c>
      <c r="L25" s="104">
        <v>2522006</v>
      </c>
      <c r="M25" s="105">
        <v>14772.44</v>
      </c>
      <c r="N25" s="105"/>
      <c r="O25" s="105"/>
      <c r="P25" s="105">
        <v>4772.4399999999996</v>
      </c>
      <c r="Q25" s="105"/>
      <c r="R25" s="105">
        <v>1000</v>
      </c>
      <c r="S25" s="105">
        <v>2000</v>
      </c>
      <c r="T25" s="105">
        <v>2500</v>
      </c>
      <c r="U25" s="105"/>
      <c r="V25" s="105">
        <v>2500</v>
      </c>
      <c r="W25" s="105"/>
      <c r="X25" s="105">
        <v>2000</v>
      </c>
      <c r="Y25" s="10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</row>
    <row r="26" spans="1:61" s="103" customFormat="1" ht="18" x14ac:dyDescent="0.35">
      <c r="A26" s="113">
        <v>553</v>
      </c>
      <c r="B26" s="113">
        <v>5531</v>
      </c>
      <c r="C26" s="113">
        <v>2</v>
      </c>
      <c r="D26" s="113">
        <v>1</v>
      </c>
      <c r="E26" s="113">
        <v>3</v>
      </c>
      <c r="F26" s="101">
        <v>2</v>
      </c>
      <c r="G26" s="102">
        <v>2</v>
      </c>
      <c r="H26" s="102">
        <v>1</v>
      </c>
      <c r="I26" s="102">
        <v>112</v>
      </c>
      <c r="J26" s="102">
        <v>2213</v>
      </c>
      <c r="K26" s="114" t="s">
        <v>109</v>
      </c>
      <c r="L26" s="104">
        <v>2522006</v>
      </c>
      <c r="M26" s="105">
        <v>7547.35</v>
      </c>
      <c r="N26" s="107"/>
      <c r="O26" s="107"/>
      <c r="P26" s="105">
        <v>2547.35</v>
      </c>
      <c r="Q26" s="105">
        <v>2500</v>
      </c>
      <c r="R26" s="107"/>
      <c r="S26" s="107"/>
      <c r="T26" s="105"/>
      <c r="U26" s="105">
        <v>500</v>
      </c>
      <c r="V26" s="105">
        <v>2000</v>
      </c>
      <c r="W26" s="105"/>
      <c r="X26" s="105"/>
      <c r="Y26" s="105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</row>
    <row r="27" spans="1:61" s="103" customFormat="1" ht="18" x14ac:dyDescent="0.35">
      <c r="A27" s="113">
        <v>553</v>
      </c>
      <c r="B27" s="113">
        <v>5531</v>
      </c>
      <c r="C27" s="113">
        <v>2</v>
      </c>
      <c r="D27" s="113">
        <v>1</v>
      </c>
      <c r="E27" s="113">
        <v>3</v>
      </c>
      <c r="F27" s="101">
        <v>2</v>
      </c>
      <c r="G27" s="102">
        <v>1</v>
      </c>
      <c r="H27" s="102">
        <v>4</v>
      </c>
      <c r="I27" s="102">
        <v>112</v>
      </c>
      <c r="J27" s="102">
        <v>2212</v>
      </c>
      <c r="K27" s="114" t="s">
        <v>108</v>
      </c>
      <c r="L27" s="104">
        <v>2522006</v>
      </c>
      <c r="M27" s="105">
        <v>1575.8</v>
      </c>
      <c r="N27" s="105"/>
      <c r="O27" s="105"/>
      <c r="P27" s="105">
        <v>1000</v>
      </c>
      <c r="Q27" s="105"/>
      <c r="R27" s="105">
        <v>575.79999999999995</v>
      </c>
      <c r="S27" s="105"/>
      <c r="T27" s="105"/>
      <c r="U27" s="105"/>
      <c r="V27" s="105"/>
      <c r="W27" s="105"/>
      <c r="X27" s="105"/>
      <c r="Y27" s="105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</row>
    <row r="28" spans="1:61" s="103" customFormat="1" ht="18" x14ac:dyDescent="0.35">
      <c r="A28" s="113">
        <v>553</v>
      </c>
      <c r="B28" s="113">
        <v>5531</v>
      </c>
      <c r="C28" s="113">
        <v>2</v>
      </c>
      <c r="D28" s="113">
        <v>1</v>
      </c>
      <c r="E28" s="113">
        <v>3</v>
      </c>
      <c r="F28" s="101">
        <v>2</v>
      </c>
      <c r="G28" s="102">
        <v>2</v>
      </c>
      <c r="H28" s="102">
        <v>4</v>
      </c>
      <c r="I28" s="102">
        <v>112</v>
      </c>
      <c r="J28" s="102">
        <v>2212</v>
      </c>
      <c r="K28" s="114" t="s">
        <v>108</v>
      </c>
      <c r="L28" s="104">
        <v>2522006</v>
      </c>
      <c r="M28" s="105">
        <v>1052.52</v>
      </c>
      <c r="N28" s="105"/>
      <c r="O28" s="105"/>
      <c r="P28" s="105"/>
      <c r="Q28" s="105"/>
      <c r="R28" s="105">
        <v>500</v>
      </c>
      <c r="S28" s="105"/>
      <c r="T28" s="105">
        <v>552.52</v>
      </c>
      <c r="U28" s="105"/>
      <c r="V28" s="105"/>
      <c r="W28" s="105"/>
      <c r="X28" s="105"/>
      <c r="Y28" s="10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</row>
    <row r="29" spans="1:61" s="103" customFormat="1" ht="18" x14ac:dyDescent="0.35">
      <c r="A29" s="113">
        <v>553</v>
      </c>
      <c r="B29" s="113">
        <v>5531</v>
      </c>
      <c r="C29" s="113">
        <v>2</v>
      </c>
      <c r="D29" s="113">
        <v>1</v>
      </c>
      <c r="E29" s="113">
        <v>3</v>
      </c>
      <c r="F29" s="101">
        <v>2</v>
      </c>
      <c r="G29" s="102">
        <v>1</v>
      </c>
      <c r="H29" s="102">
        <v>4</v>
      </c>
      <c r="I29" s="102">
        <v>112</v>
      </c>
      <c r="J29" s="102">
        <v>2213</v>
      </c>
      <c r="K29" s="114" t="s">
        <v>116</v>
      </c>
      <c r="L29" s="104">
        <v>2522006</v>
      </c>
      <c r="M29" s="105">
        <v>7477.3700000000008</v>
      </c>
      <c r="N29" s="105"/>
      <c r="O29" s="105"/>
      <c r="P29" s="105"/>
      <c r="Q29" s="105">
        <v>2477.37</v>
      </c>
      <c r="R29" s="105"/>
      <c r="S29" s="105">
        <v>2000</v>
      </c>
      <c r="T29" s="105"/>
      <c r="U29" s="105"/>
      <c r="V29" s="105">
        <v>1000</v>
      </c>
      <c r="W29" s="105">
        <v>2000</v>
      </c>
      <c r="X29" s="105"/>
      <c r="Y29" s="10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</row>
    <row r="30" spans="1:61" s="103" customFormat="1" ht="18" x14ac:dyDescent="0.35">
      <c r="A30" s="113">
        <v>553</v>
      </c>
      <c r="B30" s="113">
        <v>5531</v>
      </c>
      <c r="C30" s="113">
        <v>2</v>
      </c>
      <c r="D30" s="113">
        <v>1</v>
      </c>
      <c r="E30" s="113">
        <v>3</v>
      </c>
      <c r="F30" s="101">
        <v>2</v>
      </c>
      <c r="G30" s="102">
        <v>2</v>
      </c>
      <c r="H30" s="102">
        <v>4</v>
      </c>
      <c r="I30" s="102">
        <v>112</v>
      </c>
      <c r="J30" s="102">
        <v>2213</v>
      </c>
      <c r="K30" s="114" t="s">
        <v>116</v>
      </c>
      <c r="L30" s="104">
        <v>2522006</v>
      </c>
      <c r="M30" s="105">
        <v>2478.6499999999996</v>
      </c>
      <c r="N30" s="105"/>
      <c r="O30" s="105"/>
      <c r="P30" s="105"/>
      <c r="Q30" s="105">
        <v>1478.65</v>
      </c>
      <c r="R30" s="105"/>
      <c r="S30" s="105">
        <v>1000</v>
      </c>
      <c r="T30" s="105"/>
      <c r="U30" s="105"/>
      <c r="V30" s="105"/>
      <c r="W30" s="105"/>
      <c r="X30" s="105"/>
      <c r="Y30" s="105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</row>
    <row r="31" spans="1:61" s="39" customFormat="1" ht="18.75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23"/>
      <c r="L31" s="100"/>
      <c r="M31" s="100">
        <v>40984.730000000003</v>
      </c>
      <c r="N31" s="100" t="s">
        <v>22</v>
      </c>
      <c r="O31" s="100" t="s">
        <v>23</v>
      </c>
      <c r="P31" s="100" t="s">
        <v>24</v>
      </c>
      <c r="Q31" s="100" t="s">
        <v>25</v>
      </c>
      <c r="R31" s="100" t="s">
        <v>26</v>
      </c>
      <c r="S31" s="100" t="s">
        <v>27</v>
      </c>
      <c r="T31" s="100" t="s">
        <v>28</v>
      </c>
      <c r="U31" s="100" t="s">
        <v>29</v>
      </c>
      <c r="V31" s="100" t="s">
        <v>30</v>
      </c>
      <c r="W31" s="100" t="s">
        <v>47</v>
      </c>
      <c r="X31" s="100" t="s">
        <v>31</v>
      </c>
      <c r="Y31" s="100" t="s">
        <v>51</v>
      </c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</row>
    <row r="32" spans="1:61" s="103" customFormat="1" ht="18" x14ac:dyDescent="0.35">
      <c r="A32" s="113">
        <v>553</v>
      </c>
      <c r="B32" s="113">
        <v>5531</v>
      </c>
      <c r="C32" s="113">
        <v>2</v>
      </c>
      <c r="D32" s="113">
        <v>1</v>
      </c>
      <c r="E32" s="113">
        <v>3</v>
      </c>
      <c r="F32" s="101">
        <v>3</v>
      </c>
      <c r="G32" s="102">
        <v>1</v>
      </c>
      <c r="H32" s="102">
        <v>1</v>
      </c>
      <c r="I32" s="102">
        <v>112</v>
      </c>
      <c r="J32" s="102">
        <v>2111</v>
      </c>
      <c r="K32" s="114" t="s">
        <v>101</v>
      </c>
      <c r="L32" s="104">
        <v>2522006</v>
      </c>
      <c r="M32" s="105">
        <v>18215.48</v>
      </c>
      <c r="N32" s="105"/>
      <c r="O32" s="105">
        <v>8215.48</v>
      </c>
      <c r="P32" s="105">
        <v>2500</v>
      </c>
      <c r="Q32" s="105">
        <v>2750</v>
      </c>
      <c r="R32" s="105"/>
      <c r="S32" s="105"/>
      <c r="T32" s="105">
        <v>2500</v>
      </c>
      <c r="U32" s="105">
        <v>2000</v>
      </c>
      <c r="V32" s="105">
        <v>250</v>
      </c>
      <c r="W32" s="105"/>
      <c r="X32" s="105"/>
      <c r="Y32" s="105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</row>
    <row r="33" spans="1:61" s="103" customFormat="1" ht="18" x14ac:dyDescent="0.35">
      <c r="A33" s="113">
        <v>553</v>
      </c>
      <c r="B33" s="113">
        <v>5531</v>
      </c>
      <c r="C33" s="113">
        <v>2</v>
      </c>
      <c r="D33" s="113">
        <v>1</v>
      </c>
      <c r="E33" s="113">
        <v>3</v>
      </c>
      <c r="F33" s="101">
        <v>3</v>
      </c>
      <c r="G33" s="102">
        <v>2</v>
      </c>
      <c r="H33" s="102">
        <v>1</v>
      </c>
      <c r="I33" s="102">
        <v>112</v>
      </c>
      <c r="J33" s="102">
        <v>2213</v>
      </c>
      <c r="K33" s="114" t="s">
        <v>109</v>
      </c>
      <c r="L33" s="104">
        <v>2522006</v>
      </c>
      <c r="M33" s="105">
        <v>9808.34</v>
      </c>
      <c r="N33" s="105"/>
      <c r="O33" s="105">
        <v>3808.34</v>
      </c>
      <c r="P33" s="105">
        <v>1250</v>
      </c>
      <c r="Q33" s="105">
        <v>1500</v>
      </c>
      <c r="R33" s="105"/>
      <c r="S33" s="105"/>
      <c r="T33" s="105">
        <v>2250</v>
      </c>
      <c r="U33" s="105">
        <v>1000</v>
      </c>
      <c r="V33" s="105"/>
      <c r="W33" s="105"/>
      <c r="X33" s="105"/>
      <c r="Y33" s="105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</row>
    <row r="34" spans="1:61" s="39" customFormat="1" ht="18.75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23"/>
      <c r="L34" s="100"/>
      <c r="M34" s="100">
        <v>28023.82</v>
      </c>
      <c r="N34" s="100" t="s">
        <v>22</v>
      </c>
      <c r="O34" s="100" t="s">
        <v>23</v>
      </c>
      <c r="P34" s="100" t="s">
        <v>24</v>
      </c>
      <c r="Q34" s="100" t="s">
        <v>25</v>
      </c>
      <c r="R34" s="100" t="s">
        <v>26</v>
      </c>
      <c r="S34" s="100" t="s">
        <v>27</v>
      </c>
      <c r="T34" s="100" t="s">
        <v>28</v>
      </c>
      <c r="U34" s="100" t="s">
        <v>29</v>
      </c>
      <c r="V34" s="100" t="s">
        <v>30</v>
      </c>
      <c r="W34" s="100" t="s">
        <v>47</v>
      </c>
      <c r="X34" s="100" t="s">
        <v>31</v>
      </c>
      <c r="Y34" s="100" t="s">
        <v>51</v>
      </c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</row>
    <row r="35" spans="1:61" s="103" customFormat="1" ht="18" x14ac:dyDescent="0.35">
      <c r="A35" s="113">
        <v>553</v>
      </c>
      <c r="B35" s="113">
        <v>5531</v>
      </c>
      <c r="C35" s="113">
        <v>2</v>
      </c>
      <c r="D35" s="113">
        <v>1</v>
      </c>
      <c r="E35" s="113">
        <v>3</v>
      </c>
      <c r="F35" s="101">
        <v>4</v>
      </c>
      <c r="G35" s="102">
        <v>1</v>
      </c>
      <c r="H35" s="102">
        <v>1</v>
      </c>
      <c r="I35" s="102">
        <v>112</v>
      </c>
      <c r="J35" s="102">
        <v>2411</v>
      </c>
      <c r="K35" s="114" t="s">
        <v>112</v>
      </c>
      <c r="L35" s="104">
        <v>2522006</v>
      </c>
      <c r="M35" s="105">
        <v>598876.88</v>
      </c>
      <c r="N35" s="105"/>
      <c r="O35" s="105"/>
      <c r="P35" s="105"/>
      <c r="Q35" s="105">
        <v>598876.88</v>
      </c>
      <c r="R35" s="105"/>
      <c r="S35" s="105"/>
      <c r="T35" s="108"/>
      <c r="U35" s="108"/>
      <c r="V35" s="108"/>
      <c r="W35" s="108"/>
      <c r="X35" s="108"/>
      <c r="Y35" s="108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</row>
    <row r="36" spans="1:61" s="103" customFormat="1" ht="18" x14ac:dyDescent="0.35">
      <c r="A36" s="113">
        <v>553</v>
      </c>
      <c r="B36" s="113">
        <v>5531</v>
      </c>
      <c r="C36" s="113">
        <v>2</v>
      </c>
      <c r="D36" s="113">
        <v>1</v>
      </c>
      <c r="E36" s="113">
        <v>3</v>
      </c>
      <c r="F36" s="101">
        <v>4</v>
      </c>
      <c r="G36" s="102">
        <v>2</v>
      </c>
      <c r="H36" s="102">
        <v>1</v>
      </c>
      <c r="I36" s="102">
        <v>112</v>
      </c>
      <c r="J36" s="102">
        <v>2411</v>
      </c>
      <c r="K36" s="114" t="s">
        <v>112</v>
      </c>
      <c r="L36" s="104">
        <v>2522006</v>
      </c>
      <c r="M36" s="105">
        <v>322472.15999999997</v>
      </c>
      <c r="N36" s="105"/>
      <c r="O36" s="105"/>
      <c r="P36" s="105"/>
      <c r="Q36" s="105">
        <v>322472.15999999997</v>
      </c>
      <c r="R36" s="105"/>
      <c r="S36" s="105"/>
      <c r="T36" s="108"/>
      <c r="U36" s="108"/>
      <c r="V36" s="108"/>
      <c r="W36" s="108"/>
      <c r="X36" s="108"/>
      <c r="Y36" s="108"/>
      <c r="Z36" s="1">
        <f>SUM(Q35:Q36)</f>
        <v>921349.04</v>
      </c>
      <c r="AA36"/>
      <c r="AB36" s="1">
        <f>SUM(Z36:Z40)</f>
        <v>2363239.2999999998</v>
      </c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</row>
    <row r="37" spans="1:61" s="103" customFormat="1" ht="18" x14ac:dyDescent="0.35">
      <c r="A37" s="113">
        <v>553</v>
      </c>
      <c r="B37" s="113">
        <v>5531</v>
      </c>
      <c r="C37" s="113">
        <v>2</v>
      </c>
      <c r="D37" s="113">
        <v>1</v>
      </c>
      <c r="E37" s="113">
        <v>3</v>
      </c>
      <c r="F37" s="101">
        <v>4</v>
      </c>
      <c r="G37" s="102">
        <v>1</v>
      </c>
      <c r="H37" s="102">
        <v>1</v>
      </c>
      <c r="I37" s="102">
        <v>112</v>
      </c>
      <c r="J37" s="102">
        <v>2941</v>
      </c>
      <c r="K37" s="114" t="s">
        <v>114</v>
      </c>
      <c r="L37" s="104">
        <v>2522006</v>
      </c>
      <c r="M37" s="105">
        <v>785008.98</v>
      </c>
      <c r="N37" s="105"/>
      <c r="O37" s="105"/>
      <c r="P37" s="105"/>
      <c r="Q37" s="105"/>
      <c r="R37" s="105">
        <v>785008.98</v>
      </c>
      <c r="S37" s="105"/>
      <c r="T37" s="108"/>
      <c r="U37" s="108"/>
      <c r="V37" s="108"/>
      <c r="W37" s="108"/>
      <c r="X37" s="108"/>
      <c r="Y37" s="108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</row>
    <row r="38" spans="1:61" s="103" customFormat="1" ht="18" x14ac:dyDescent="0.35">
      <c r="A38" s="113">
        <v>553</v>
      </c>
      <c r="B38" s="113">
        <v>5531</v>
      </c>
      <c r="C38" s="113">
        <v>2</v>
      </c>
      <c r="D38" s="113">
        <v>1</v>
      </c>
      <c r="E38" s="113">
        <v>3</v>
      </c>
      <c r="F38" s="101">
        <v>4</v>
      </c>
      <c r="G38" s="102">
        <v>2</v>
      </c>
      <c r="H38" s="102">
        <v>1</v>
      </c>
      <c r="I38" s="102">
        <v>112</v>
      </c>
      <c r="J38" s="102">
        <v>2941</v>
      </c>
      <c r="K38" s="114" t="s">
        <v>114</v>
      </c>
      <c r="L38" s="104">
        <v>2522006</v>
      </c>
      <c r="M38" s="105">
        <v>422697.15</v>
      </c>
      <c r="N38" s="105"/>
      <c r="O38" s="105"/>
      <c r="P38" s="105"/>
      <c r="Q38" s="105"/>
      <c r="R38" s="105">
        <v>422697.15</v>
      </c>
      <c r="S38" s="105"/>
      <c r="T38" s="108"/>
      <c r="U38" s="108"/>
      <c r="V38" s="108"/>
      <c r="W38" s="108"/>
      <c r="X38" s="108"/>
      <c r="Y38" s="108"/>
      <c r="Z38" s="1">
        <f>SUM(R37:R38)</f>
        <v>1207706.1299999999</v>
      </c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</row>
    <row r="39" spans="1:61" s="103" customFormat="1" ht="18" x14ac:dyDescent="0.35">
      <c r="A39" s="113">
        <v>553</v>
      </c>
      <c r="B39" s="113">
        <v>5531</v>
      </c>
      <c r="C39" s="113">
        <v>2</v>
      </c>
      <c r="D39" s="113">
        <v>1</v>
      </c>
      <c r="E39" s="113">
        <v>3</v>
      </c>
      <c r="F39" s="101">
        <v>4</v>
      </c>
      <c r="G39" s="102">
        <v>1</v>
      </c>
      <c r="H39" s="102">
        <v>3</v>
      </c>
      <c r="I39" s="102">
        <v>112</v>
      </c>
      <c r="J39" s="102">
        <v>2491</v>
      </c>
      <c r="K39" s="114" t="s">
        <v>113</v>
      </c>
      <c r="L39" s="104">
        <v>2522006</v>
      </c>
      <c r="M39" s="105">
        <v>152219.68</v>
      </c>
      <c r="N39" s="105"/>
      <c r="O39" s="105"/>
      <c r="P39" s="105"/>
      <c r="Q39" s="105"/>
      <c r="R39" s="105"/>
      <c r="S39" s="105">
        <v>152219.68</v>
      </c>
      <c r="T39" s="108"/>
      <c r="U39" s="108"/>
      <c r="V39" s="108"/>
      <c r="W39" s="108"/>
      <c r="X39" s="108"/>
      <c r="Y39" s="108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</row>
    <row r="40" spans="1:61" s="103" customFormat="1" ht="18" x14ac:dyDescent="0.35">
      <c r="A40" s="113">
        <v>553</v>
      </c>
      <c r="B40" s="113">
        <v>5531</v>
      </c>
      <c r="C40" s="113">
        <v>2</v>
      </c>
      <c r="D40" s="113">
        <v>1</v>
      </c>
      <c r="E40" s="113">
        <v>3</v>
      </c>
      <c r="F40" s="101">
        <v>4</v>
      </c>
      <c r="G40" s="102">
        <v>2</v>
      </c>
      <c r="H40" s="102">
        <v>3</v>
      </c>
      <c r="I40" s="102">
        <v>112</v>
      </c>
      <c r="J40" s="102">
        <v>2491</v>
      </c>
      <c r="K40" s="114" t="s">
        <v>113</v>
      </c>
      <c r="L40" s="104">
        <v>2522006</v>
      </c>
      <c r="M40" s="105">
        <v>81964.45</v>
      </c>
      <c r="N40" s="105"/>
      <c r="O40" s="105"/>
      <c r="P40" s="105"/>
      <c r="Q40" s="105"/>
      <c r="R40" s="105"/>
      <c r="S40" s="105">
        <v>81964.45</v>
      </c>
      <c r="T40" s="108"/>
      <c r="U40" s="108"/>
      <c r="V40" s="108"/>
      <c r="W40" s="108"/>
      <c r="X40" s="108"/>
      <c r="Y40" s="108"/>
      <c r="Z40" s="1">
        <f>SUM(S39:S40)</f>
        <v>234184.13</v>
      </c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</row>
    <row r="41" spans="1:61" s="39" customFormat="1" ht="18.75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23"/>
      <c r="L41" s="100"/>
      <c r="M41" s="100">
        <v>2363239.2999999998</v>
      </c>
      <c r="N41" s="100" t="s">
        <v>22</v>
      </c>
      <c r="O41" s="100" t="s">
        <v>23</v>
      </c>
      <c r="P41" s="100" t="s">
        <v>24</v>
      </c>
      <c r="Q41" s="100" t="s">
        <v>25</v>
      </c>
      <c r="R41" s="100" t="s">
        <v>26</v>
      </c>
      <c r="S41" s="100" t="s">
        <v>27</v>
      </c>
      <c r="T41" s="100" t="s">
        <v>28</v>
      </c>
      <c r="U41" s="100" t="s">
        <v>29</v>
      </c>
      <c r="V41" s="100" t="s">
        <v>30</v>
      </c>
      <c r="W41" s="100" t="s">
        <v>47</v>
      </c>
      <c r="X41" s="100" t="s">
        <v>31</v>
      </c>
      <c r="Y41" s="100" t="s">
        <v>51</v>
      </c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 s="103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</row>
    <row r="42" spans="1:61" s="103" customFormat="1" ht="18" x14ac:dyDescent="0.35">
      <c r="A42" s="113">
        <v>553</v>
      </c>
      <c r="B42" s="113">
        <v>5531</v>
      </c>
      <c r="C42" s="113">
        <v>2</v>
      </c>
      <c r="D42" s="113">
        <v>1</v>
      </c>
      <c r="E42" s="113">
        <v>3</v>
      </c>
      <c r="F42" s="101">
        <v>5</v>
      </c>
      <c r="G42" s="102">
        <v>1</v>
      </c>
      <c r="H42" s="102">
        <v>1</v>
      </c>
      <c r="I42" s="102">
        <v>112</v>
      </c>
      <c r="J42" s="102">
        <v>2212</v>
      </c>
      <c r="K42" s="114" t="s">
        <v>108</v>
      </c>
      <c r="L42" s="104">
        <v>2522006</v>
      </c>
      <c r="M42" s="105">
        <v>1566.78</v>
      </c>
      <c r="N42" s="105"/>
      <c r="O42" s="105"/>
      <c r="P42" s="105"/>
      <c r="Q42" s="105"/>
      <c r="R42" s="105">
        <f>M42</f>
        <v>1566.78</v>
      </c>
      <c r="S42" s="105"/>
      <c r="T42" s="108"/>
      <c r="U42" s="108"/>
      <c r="V42" s="108"/>
      <c r="W42" s="108"/>
      <c r="X42" s="108"/>
      <c r="Y42" s="108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</row>
    <row r="43" spans="1:61" s="103" customFormat="1" ht="18" x14ac:dyDescent="0.35">
      <c r="A43" s="113">
        <v>553</v>
      </c>
      <c r="B43" s="113">
        <v>5531</v>
      </c>
      <c r="C43" s="113">
        <v>2</v>
      </c>
      <c r="D43" s="113">
        <v>1</v>
      </c>
      <c r="E43" s="113">
        <v>3</v>
      </c>
      <c r="F43" s="101">
        <v>5</v>
      </c>
      <c r="G43" s="102">
        <v>2</v>
      </c>
      <c r="H43" s="102">
        <v>1</v>
      </c>
      <c r="I43" s="102">
        <v>112</v>
      </c>
      <c r="J43" s="102">
        <v>2212</v>
      </c>
      <c r="K43" s="114" t="s">
        <v>108</v>
      </c>
      <c r="L43" s="104">
        <v>2522006</v>
      </c>
      <c r="M43" s="105">
        <v>843.65</v>
      </c>
      <c r="N43" s="105"/>
      <c r="O43" s="105"/>
      <c r="P43" s="105"/>
      <c r="Q43" s="105"/>
      <c r="R43" s="105">
        <f>M43</f>
        <v>843.65</v>
      </c>
      <c r="S43" s="105"/>
      <c r="T43" s="108"/>
      <c r="U43" s="108"/>
      <c r="V43" s="108"/>
      <c r="W43" s="108"/>
      <c r="X43" s="108"/>
      <c r="Y43" s="108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</row>
    <row r="44" spans="1:61" s="103" customFormat="1" ht="18" x14ac:dyDescent="0.35">
      <c r="A44" s="113">
        <v>553</v>
      </c>
      <c r="B44" s="113">
        <v>5531</v>
      </c>
      <c r="C44" s="113">
        <v>2</v>
      </c>
      <c r="D44" s="113">
        <v>1</v>
      </c>
      <c r="E44" s="113">
        <v>3</v>
      </c>
      <c r="F44" s="101">
        <v>5</v>
      </c>
      <c r="G44" s="102">
        <v>1</v>
      </c>
      <c r="H44" s="102">
        <v>1</v>
      </c>
      <c r="I44" s="102">
        <v>112</v>
      </c>
      <c r="J44" s="102">
        <v>2213</v>
      </c>
      <c r="K44" s="114" t="s">
        <v>109</v>
      </c>
      <c r="L44" s="104">
        <v>2522006</v>
      </c>
      <c r="M44" s="105">
        <v>3837.0200000000004</v>
      </c>
      <c r="N44" s="105"/>
      <c r="O44" s="105"/>
      <c r="P44" s="105"/>
      <c r="Q44" s="105"/>
      <c r="R44" s="105">
        <f>M44</f>
        <v>3837.0200000000004</v>
      </c>
      <c r="S44" s="105"/>
      <c r="T44" s="108"/>
      <c r="U44" s="108"/>
      <c r="V44" s="108"/>
      <c r="W44" s="108"/>
      <c r="X44" s="108"/>
      <c r="Y44" s="108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</row>
    <row r="45" spans="1:61" s="103" customFormat="1" ht="18" x14ac:dyDescent="0.35">
      <c r="A45" s="113">
        <v>553</v>
      </c>
      <c r="B45" s="113">
        <v>5531</v>
      </c>
      <c r="C45" s="113">
        <v>2</v>
      </c>
      <c r="D45" s="113">
        <v>1</v>
      </c>
      <c r="E45" s="113">
        <v>3</v>
      </c>
      <c r="F45" s="101">
        <v>5</v>
      </c>
      <c r="G45" s="102">
        <v>2</v>
      </c>
      <c r="H45" s="102">
        <v>1</v>
      </c>
      <c r="I45" s="102">
        <v>112</v>
      </c>
      <c r="J45" s="102">
        <v>2213</v>
      </c>
      <c r="K45" s="114" t="s">
        <v>109</v>
      </c>
      <c r="L45" s="104">
        <v>2522006</v>
      </c>
      <c r="M45" s="105">
        <v>2066.09</v>
      </c>
      <c r="N45" s="105"/>
      <c r="O45" s="105"/>
      <c r="P45" s="105"/>
      <c r="Q45" s="105"/>
      <c r="R45" s="105">
        <f>M45</f>
        <v>2066.09</v>
      </c>
      <c r="S45" s="105"/>
      <c r="T45" s="108"/>
      <c r="U45" s="108"/>
      <c r="V45" s="108"/>
      <c r="W45" s="108"/>
      <c r="X45" s="108"/>
      <c r="Y45" s="108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</row>
    <row r="46" spans="1:61" s="103" customFormat="1" ht="18" x14ac:dyDescent="0.35">
      <c r="A46" s="113">
        <v>553</v>
      </c>
      <c r="B46" s="113">
        <v>5531</v>
      </c>
      <c r="C46" s="113">
        <v>2</v>
      </c>
      <c r="D46" s="113">
        <v>1</v>
      </c>
      <c r="E46" s="113">
        <v>3</v>
      </c>
      <c r="F46" s="101">
        <v>5</v>
      </c>
      <c r="G46" s="102">
        <v>1</v>
      </c>
      <c r="H46" s="102">
        <v>3</v>
      </c>
      <c r="I46" s="102">
        <v>112</v>
      </c>
      <c r="J46" s="102">
        <v>2711</v>
      </c>
      <c r="K46" s="114" t="s">
        <v>110</v>
      </c>
      <c r="L46" s="104">
        <v>2522006</v>
      </c>
      <c r="M46" s="105">
        <v>25518.959999999999</v>
      </c>
      <c r="N46" s="105"/>
      <c r="O46" s="105"/>
      <c r="P46" s="105"/>
      <c r="Q46" s="105"/>
      <c r="R46" s="105"/>
      <c r="S46" s="105">
        <f t="shared" ref="S46:S51" si="0">M46</f>
        <v>25518.959999999999</v>
      </c>
      <c r="T46" s="108"/>
      <c r="U46" s="108"/>
      <c r="V46" s="108"/>
      <c r="W46" s="108"/>
      <c r="X46" s="108"/>
      <c r="Y46" s="108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</row>
    <row r="47" spans="1:61" s="103" customFormat="1" ht="18" x14ac:dyDescent="0.35">
      <c r="A47" s="113">
        <v>553</v>
      </c>
      <c r="B47" s="113">
        <v>5531</v>
      </c>
      <c r="C47" s="113">
        <v>2</v>
      </c>
      <c r="D47" s="113">
        <v>1</v>
      </c>
      <c r="E47" s="113">
        <v>3</v>
      </c>
      <c r="F47" s="101">
        <v>5</v>
      </c>
      <c r="G47" s="102">
        <v>2</v>
      </c>
      <c r="H47" s="102">
        <v>3</v>
      </c>
      <c r="I47" s="102">
        <v>112</v>
      </c>
      <c r="J47" s="102">
        <v>2711</v>
      </c>
      <c r="K47" s="114" t="s">
        <v>110</v>
      </c>
      <c r="L47" s="104">
        <v>2522006</v>
      </c>
      <c r="M47" s="105">
        <v>12463</v>
      </c>
      <c r="N47" s="105"/>
      <c r="O47" s="105"/>
      <c r="P47" s="105"/>
      <c r="Q47" s="105"/>
      <c r="R47" s="105"/>
      <c r="S47" s="105">
        <f t="shared" si="0"/>
        <v>12463</v>
      </c>
      <c r="T47" s="108"/>
      <c r="U47" s="108"/>
      <c r="V47" s="108"/>
      <c r="W47" s="108"/>
      <c r="X47" s="108"/>
      <c r="Y47" s="108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</row>
    <row r="48" spans="1:61" s="103" customFormat="1" ht="18" x14ac:dyDescent="0.35">
      <c r="A48" s="113">
        <v>553</v>
      </c>
      <c r="B48" s="113">
        <v>5531</v>
      </c>
      <c r="C48" s="113">
        <v>2</v>
      </c>
      <c r="D48" s="113">
        <v>1</v>
      </c>
      <c r="E48" s="113">
        <v>3</v>
      </c>
      <c r="F48" s="101">
        <v>5</v>
      </c>
      <c r="G48" s="102">
        <v>1</v>
      </c>
      <c r="H48" s="102">
        <v>3</v>
      </c>
      <c r="I48" s="102">
        <v>112</v>
      </c>
      <c r="J48" s="102">
        <v>2541</v>
      </c>
      <c r="K48" s="114" t="s">
        <v>103</v>
      </c>
      <c r="L48" s="104">
        <v>2522006</v>
      </c>
      <c r="M48" s="105">
        <v>2572.38</v>
      </c>
      <c r="N48" s="105"/>
      <c r="O48" s="105"/>
      <c r="P48" s="105"/>
      <c r="Q48" s="105"/>
      <c r="R48" s="105"/>
      <c r="S48" s="105">
        <f t="shared" si="0"/>
        <v>2572.38</v>
      </c>
      <c r="T48" s="108"/>
      <c r="U48" s="108"/>
      <c r="V48" s="108"/>
      <c r="W48" s="108"/>
      <c r="X48" s="108"/>
      <c r="Y48" s="10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</row>
    <row r="49" spans="1:61" s="103" customFormat="1" ht="18" x14ac:dyDescent="0.35">
      <c r="A49" s="113">
        <v>553</v>
      </c>
      <c r="B49" s="113">
        <v>5531</v>
      </c>
      <c r="C49" s="113">
        <v>2</v>
      </c>
      <c r="D49" s="113">
        <v>1</v>
      </c>
      <c r="E49" s="113">
        <v>3</v>
      </c>
      <c r="F49" s="101">
        <v>5</v>
      </c>
      <c r="G49" s="102">
        <v>2</v>
      </c>
      <c r="H49" s="102">
        <v>3</v>
      </c>
      <c r="I49" s="102">
        <v>112</v>
      </c>
      <c r="J49" s="102">
        <v>2541</v>
      </c>
      <c r="K49" s="114" t="s">
        <v>103</v>
      </c>
      <c r="L49" s="104">
        <v>2522006</v>
      </c>
      <c r="M49" s="105">
        <v>1280.07</v>
      </c>
      <c r="N49" s="105"/>
      <c r="O49" s="105"/>
      <c r="P49" s="105"/>
      <c r="Q49" s="105"/>
      <c r="R49" s="105"/>
      <c r="S49" s="105">
        <f t="shared" si="0"/>
        <v>1280.07</v>
      </c>
      <c r="T49" s="108"/>
      <c r="U49" s="108"/>
      <c r="V49" s="108"/>
      <c r="W49" s="108"/>
      <c r="X49" s="108"/>
      <c r="Y49" s="108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</row>
    <row r="50" spans="1:61" s="103" customFormat="1" ht="18" x14ac:dyDescent="0.35">
      <c r="A50" s="113">
        <v>553</v>
      </c>
      <c r="B50" s="113">
        <v>5531</v>
      </c>
      <c r="C50" s="113">
        <v>2</v>
      </c>
      <c r="D50" s="113">
        <v>1</v>
      </c>
      <c r="E50" s="113">
        <v>3</v>
      </c>
      <c r="F50" s="101">
        <v>5</v>
      </c>
      <c r="G50" s="102">
        <v>1</v>
      </c>
      <c r="H50" s="102">
        <v>3</v>
      </c>
      <c r="I50" s="102">
        <v>112</v>
      </c>
      <c r="J50" s="102">
        <v>2731</v>
      </c>
      <c r="K50" s="114" t="s">
        <v>88</v>
      </c>
      <c r="L50" s="104">
        <v>2522006</v>
      </c>
      <c r="M50" s="105">
        <v>5602.04</v>
      </c>
      <c r="N50" s="105"/>
      <c r="O50" s="105"/>
      <c r="P50" s="105"/>
      <c r="Q50" s="105"/>
      <c r="R50" s="105"/>
      <c r="S50" s="105">
        <f t="shared" si="0"/>
        <v>5602.04</v>
      </c>
      <c r="T50" s="108"/>
      <c r="U50" s="108"/>
      <c r="V50" s="108"/>
      <c r="W50" s="108"/>
      <c r="X50" s="108"/>
      <c r="Y50" s="108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</row>
    <row r="51" spans="1:61" s="103" customFormat="1" ht="18" x14ac:dyDescent="0.35">
      <c r="A51" s="113">
        <v>553</v>
      </c>
      <c r="B51" s="113">
        <v>5531</v>
      </c>
      <c r="C51" s="113">
        <v>2</v>
      </c>
      <c r="D51" s="113">
        <v>1</v>
      </c>
      <c r="E51" s="113">
        <v>3</v>
      </c>
      <c r="F51" s="101">
        <v>5</v>
      </c>
      <c r="G51" s="102">
        <v>2</v>
      </c>
      <c r="H51" s="102">
        <v>3</v>
      </c>
      <c r="I51" s="102">
        <v>112</v>
      </c>
      <c r="J51" s="102">
        <v>2731</v>
      </c>
      <c r="K51" s="114" t="s">
        <v>88</v>
      </c>
      <c r="L51" s="104">
        <v>2522006</v>
      </c>
      <c r="M51" s="105">
        <v>3016.48</v>
      </c>
      <c r="N51" s="105"/>
      <c r="O51" s="105"/>
      <c r="P51" s="105"/>
      <c r="Q51" s="105"/>
      <c r="R51" s="105"/>
      <c r="S51" s="105">
        <f t="shared" si="0"/>
        <v>3016.48</v>
      </c>
      <c r="T51" s="108"/>
      <c r="U51" s="108"/>
      <c r="V51" s="108"/>
      <c r="W51" s="108"/>
      <c r="X51" s="108"/>
      <c r="Y51" s="108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</row>
    <row r="52" spans="1:61" s="39" customFormat="1" ht="18.75" x14ac:dyDescent="0.2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23"/>
      <c r="L52" s="100"/>
      <c r="M52" s="100">
        <f>SUM(M42:M51)</f>
        <v>58766.47</v>
      </c>
      <c r="N52" s="100" t="s">
        <v>22</v>
      </c>
      <c r="O52" s="100" t="s">
        <v>23</v>
      </c>
      <c r="P52" s="100" t="s">
        <v>24</v>
      </c>
      <c r="Q52" s="100" t="s">
        <v>25</v>
      </c>
      <c r="R52" s="100" t="s">
        <v>26</v>
      </c>
      <c r="S52" s="100" t="s">
        <v>27</v>
      </c>
      <c r="T52" s="100" t="s">
        <v>28</v>
      </c>
      <c r="U52" s="100" t="s">
        <v>29</v>
      </c>
      <c r="V52" s="100" t="s">
        <v>30</v>
      </c>
      <c r="W52" s="100" t="s">
        <v>47</v>
      </c>
      <c r="X52" s="100" t="s">
        <v>31</v>
      </c>
      <c r="Y52" s="100" t="s">
        <v>51</v>
      </c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</row>
    <row r="53" spans="1:61" s="103" customFormat="1" ht="18" x14ac:dyDescent="0.35">
      <c r="A53" s="113">
        <v>553</v>
      </c>
      <c r="B53" s="113">
        <v>5531</v>
      </c>
      <c r="C53" s="113">
        <v>2</v>
      </c>
      <c r="D53" s="113">
        <v>1</v>
      </c>
      <c r="E53" s="113">
        <v>3</v>
      </c>
      <c r="F53" s="101">
        <v>6</v>
      </c>
      <c r="G53" s="102">
        <v>1</v>
      </c>
      <c r="H53" s="102">
        <v>1</v>
      </c>
      <c r="I53" s="102">
        <v>112</v>
      </c>
      <c r="J53" s="102">
        <v>2212</v>
      </c>
      <c r="K53" s="114" t="s">
        <v>108</v>
      </c>
      <c r="L53" s="104">
        <v>2522006</v>
      </c>
      <c r="M53" s="105">
        <v>4013.9100000000003</v>
      </c>
      <c r="N53" s="105"/>
      <c r="O53" s="105"/>
      <c r="P53" s="105"/>
      <c r="Q53" s="105">
        <f>M53</f>
        <v>4013.9100000000003</v>
      </c>
      <c r="R53" s="105"/>
      <c r="S53" s="105"/>
      <c r="T53" s="108"/>
      <c r="U53" s="108"/>
      <c r="V53" s="108"/>
      <c r="W53" s="108"/>
      <c r="X53" s="108"/>
      <c r="Y53" s="108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</row>
    <row r="54" spans="1:61" s="103" customFormat="1" ht="18" x14ac:dyDescent="0.35">
      <c r="A54" s="113">
        <v>553</v>
      </c>
      <c r="B54" s="113">
        <v>5531</v>
      </c>
      <c r="C54" s="113">
        <v>2</v>
      </c>
      <c r="D54" s="113">
        <v>1</v>
      </c>
      <c r="E54" s="113">
        <v>3</v>
      </c>
      <c r="F54" s="101">
        <v>6</v>
      </c>
      <c r="G54" s="102">
        <v>2</v>
      </c>
      <c r="H54" s="102">
        <v>1</v>
      </c>
      <c r="I54" s="102">
        <v>112</v>
      </c>
      <c r="J54" s="102">
        <v>2212</v>
      </c>
      <c r="K54" s="114" t="s">
        <v>108</v>
      </c>
      <c r="L54" s="104">
        <v>2522006</v>
      </c>
      <c r="M54" s="105">
        <v>2161.35</v>
      </c>
      <c r="N54" s="105"/>
      <c r="O54" s="105"/>
      <c r="P54" s="105"/>
      <c r="Q54" s="105">
        <f>M54</f>
        <v>2161.35</v>
      </c>
      <c r="R54" s="105"/>
      <c r="S54" s="105"/>
      <c r="T54" s="108"/>
      <c r="U54" s="108"/>
      <c r="V54" s="108"/>
      <c r="W54" s="108"/>
      <c r="X54" s="108"/>
      <c r="Y54" s="108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</row>
    <row r="55" spans="1:61" s="103" customFormat="1" ht="18" x14ac:dyDescent="0.35">
      <c r="A55" s="113">
        <v>553</v>
      </c>
      <c r="B55" s="113">
        <v>5531</v>
      </c>
      <c r="C55" s="113">
        <v>2</v>
      </c>
      <c r="D55" s="113">
        <v>1</v>
      </c>
      <c r="E55" s="113">
        <v>3</v>
      </c>
      <c r="F55" s="101">
        <v>6</v>
      </c>
      <c r="G55" s="102">
        <v>1</v>
      </c>
      <c r="H55" s="102">
        <v>2</v>
      </c>
      <c r="I55" s="102">
        <v>112</v>
      </c>
      <c r="J55" s="102">
        <v>2711</v>
      </c>
      <c r="K55" s="114" t="s">
        <v>110</v>
      </c>
      <c r="L55" s="104">
        <v>2522006</v>
      </c>
      <c r="M55" s="105">
        <v>13391.5</v>
      </c>
      <c r="N55" s="105"/>
      <c r="O55" s="105"/>
      <c r="P55" s="105"/>
      <c r="Q55" s="105"/>
      <c r="R55" s="105"/>
      <c r="S55" s="105">
        <f>M55</f>
        <v>13391.5</v>
      </c>
      <c r="T55" s="108"/>
      <c r="U55" s="108"/>
      <c r="V55" s="108"/>
      <c r="W55" s="108"/>
      <c r="X55" s="108"/>
      <c r="Y55" s="108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</row>
    <row r="56" spans="1:61" s="103" customFormat="1" ht="18" x14ac:dyDescent="0.35">
      <c r="A56" s="113">
        <v>553</v>
      </c>
      <c r="B56" s="113">
        <v>5531</v>
      </c>
      <c r="C56" s="113">
        <v>2</v>
      </c>
      <c r="D56" s="113">
        <v>1</v>
      </c>
      <c r="E56" s="113">
        <v>3</v>
      </c>
      <c r="F56" s="101">
        <v>6</v>
      </c>
      <c r="G56" s="102">
        <v>2</v>
      </c>
      <c r="H56" s="102">
        <v>2</v>
      </c>
      <c r="I56" s="102">
        <v>112</v>
      </c>
      <c r="J56" s="102">
        <v>2711</v>
      </c>
      <c r="K56" s="114" t="s">
        <v>110</v>
      </c>
      <c r="L56" s="104">
        <v>2522006</v>
      </c>
      <c r="M56" s="105">
        <v>6576</v>
      </c>
      <c r="N56" s="105"/>
      <c r="O56" s="105"/>
      <c r="P56" s="105"/>
      <c r="Q56" s="105"/>
      <c r="R56" s="105"/>
      <c r="S56" s="105">
        <f>M56</f>
        <v>6576</v>
      </c>
      <c r="T56" s="108"/>
      <c r="U56" s="108"/>
      <c r="V56" s="108"/>
      <c r="W56" s="108"/>
      <c r="X56" s="108"/>
      <c r="Y56" s="108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</row>
    <row r="57" spans="1:61" s="103" customFormat="1" ht="18" x14ac:dyDescent="0.35">
      <c r="A57" s="113">
        <v>553</v>
      </c>
      <c r="B57" s="113">
        <v>5531</v>
      </c>
      <c r="C57" s="113">
        <v>2</v>
      </c>
      <c r="D57" s="113">
        <v>1</v>
      </c>
      <c r="E57" s="113">
        <v>3</v>
      </c>
      <c r="F57" s="101">
        <v>6</v>
      </c>
      <c r="G57" s="102">
        <v>1</v>
      </c>
      <c r="H57" s="102">
        <v>2</v>
      </c>
      <c r="I57" s="102">
        <v>112</v>
      </c>
      <c r="J57" s="102">
        <v>2212</v>
      </c>
      <c r="K57" s="114" t="s">
        <v>115</v>
      </c>
      <c r="L57" s="104">
        <v>2522006</v>
      </c>
      <c r="M57" s="105">
        <v>6209.8</v>
      </c>
      <c r="N57" s="105"/>
      <c r="O57" s="105"/>
      <c r="P57" s="105"/>
      <c r="Q57" s="105">
        <f>M57</f>
        <v>6209.8</v>
      </c>
      <c r="R57" s="105"/>
      <c r="S57" s="105"/>
      <c r="T57" s="108"/>
      <c r="U57" s="108"/>
      <c r="V57" s="108"/>
      <c r="W57" s="108"/>
      <c r="X57" s="108"/>
      <c r="Y57" s="108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</row>
    <row r="58" spans="1:61" s="103" customFormat="1" ht="18" x14ac:dyDescent="0.35">
      <c r="A58" s="113">
        <v>553</v>
      </c>
      <c r="B58" s="113">
        <v>5531</v>
      </c>
      <c r="C58" s="113">
        <v>2</v>
      </c>
      <c r="D58" s="113">
        <v>1</v>
      </c>
      <c r="E58" s="113">
        <v>3</v>
      </c>
      <c r="F58" s="101">
        <v>6</v>
      </c>
      <c r="G58" s="102">
        <v>2</v>
      </c>
      <c r="H58" s="102">
        <v>2</v>
      </c>
      <c r="I58" s="102">
        <v>112</v>
      </c>
      <c r="J58" s="102">
        <v>2212</v>
      </c>
      <c r="K58" s="114" t="s">
        <v>115</v>
      </c>
      <c r="L58" s="104">
        <v>2522006</v>
      </c>
      <c r="M58" s="105">
        <v>1401.42</v>
      </c>
      <c r="N58" s="105"/>
      <c r="O58" s="105"/>
      <c r="P58" s="105"/>
      <c r="Q58" s="105">
        <f>M58</f>
        <v>1401.42</v>
      </c>
      <c r="R58" s="105"/>
      <c r="S58" s="105"/>
      <c r="T58" s="108"/>
      <c r="U58" s="108"/>
      <c r="V58" s="108"/>
      <c r="W58" s="108"/>
      <c r="X58" s="108"/>
      <c r="Y58" s="10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</row>
    <row r="59" spans="1:61" s="39" customFormat="1" ht="18.75" x14ac:dyDescent="0.2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23"/>
      <c r="L59" s="100"/>
      <c r="M59" s="100">
        <v>33753.980000000003</v>
      </c>
      <c r="N59" s="100" t="s">
        <v>22</v>
      </c>
      <c r="O59" s="100" t="s">
        <v>23</v>
      </c>
      <c r="P59" s="100" t="s">
        <v>24</v>
      </c>
      <c r="Q59" s="100" t="s">
        <v>25</v>
      </c>
      <c r="R59" s="100" t="s">
        <v>26</v>
      </c>
      <c r="S59" s="100" t="s">
        <v>27</v>
      </c>
      <c r="T59" s="100" t="s">
        <v>28</v>
      </c>
      <c r="U59" s="100" t="s">
        <v>29</v>
      </c>
      <c r="V59" s="100" t="s">
        <v>30</v>
      </c>
      <c r="W59" s="100" t="s">
        <v>47</v>
      </c>
      <c r="X59" s="100" t="s">
        <v>31</v>
      </c>
      <c r="Y59" s="100" t="s">
        <v>51</v>
      </c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</row>
    <row r="60" spans="1:61" s="103" customFormat="1" ht="18" x14ac:dyDescent="0.35">
      <c r="A60" s="113">
        <v>553</v>
      </c>
      <c r="B60" s="113">
        <v>5531</v>
      </c>
      <c r="C60" s="113">
        <v>2</v>
      </c>
      <c r="D60" s="113">
        <v>1</v>
      </c>
      <c r="E60" s="113">
        <v>3</v>
      </c>
      <c r="F60" s="101">
        <v>9</v>
      </c>
      <c r="G60" s="102">
        <v>3</v>
      </c>
      <c r="H60" s="102">
        <v>1</v>
      </c>
      <c r="I60" s="102">
        <v>112</v>
      </c>
      <c r="J60" s="102">
        <v>2111</v>
      </c>
      <c r="K60" s="114" t="s">
        <v>101</v>
      </c>
      <c r="L60" s="104">
        <v>2522006</v>
      </c>
      <c r="M60" s="105">
        <v>63646</v>
      </c>
      <c r="N60" s="105"/>
      <c r="O60" s="105"/>
      <c r="P60" s="105"/>
      <c r="Q60" s="105">
        <f>M60/2</f>
        <v>31823</v>
      </c>
      <c r="R60" s="105"/>
      <c r="S60" s="105"/>
      <c r="T60" s="108"/>
      <c r="U60" s="109">
        <f>Q60</f>
        <v>31823</v>
      </c>
      <c r="V60" s="108"/>
      <c r="W60" s="108"/>
      <c r="X60" s="108"/>
      <c r="Y60" s="108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</row>
    <row r="61" spans="1:61" s="103" customFormat="1" ht="18" x14ac:dyDescent="0.35">
      <c r="A61" s="113">
        <v>553</v>
      </c>
      <c r="B61" s="113">
        <v>5531</v>
      </c>
      <c r="C61" s="113">
        <v>2</v>
      </c>
      <c r="D61" s="113">
        <v>1</v>
      </c>
      <c r="E61" s="113">
        <v>3</v>
      </c>
      <c r="F61" s="101">
        <v>9</v>
      </c>
      <c r="G61" s="102">
        <v>3</v>
      </c>
      <c r="H61" s="102">
        <v>2</v>
      </c>
      <c r="I61" s="102">
        <v>112</v>
      </c>
      <c r="J61" s="102">
        <v>2111</v>
      </c>
      <c r="K61" s="114" t="s">
        <v>101</v>
      </c>
      <c r="L61" s="104">
        <v>2522006</v>
      </c>
      <c r="M61" s="105">
        <v>95469</v>
      </c>
      <c r="N61" s="105"/>
      <c r="O61" s="105"/>
      <c r="P61" s="105"/>
      <c r="Q61" s="105">
        <f t="shared" ref="Q61:Q68" si="1">M61/2</f>
        <v>47734.5</v>
      </c>
      <c r="R61" s="105"/>
      <c r="S61" s="105"/>
      <c r="T61" s="108"/>
      <c r="U61" s="109">
        <f t="shared" ref="U61:U68" si="2">Q61</f>
        <v>47734.5</v>
      </c>
      <c r="V61" s="108"/>
      <c r="W61" s="108"/>
      <c r="X61" s="108"/>
      <c r="Y61" s="108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</row>
    <row r="62" spans="1:61" s="103" customFormat="1" ht="18" x14ac:dyDescent="0.35">
      <c r="A62" s="113">
        <v>553</v>
      </c>
      <c r="B62" s="113">
        <v>5531</v>
      </c>
      <c r="C62" s="113">
        <v>2</v>
      </c>
      <c r="D62" s="113">
        <v>1</v>
      </c>
      <c r="E62" s="113">
        <v>3</v>
      </c>
      <c r="F62" s="101">
        <v>9</v>
      </c>
      <c r="G62" s="102">
        <v>3</v>
      </c>
      <c r="H62" s="102">
        <v>3</v>
      </c>
      <c r="I62" s="102">
        <v>112</v>
      </c>
      <c r="J62" s="102">
        <v>2111</v>
      </c>
      <c r="K62" s="114" t="s">
        <v>101</v>
      </c>
      <c r="L62" s="104">
        <v>2522006</v>
      </c>
      <c r="M62" s="105">
        <v>159115</v>
      </c>
      <c r="N62" s="105"/>
      <c r="O62" s="105"/>
      <c r="P62" s="105"/>
      <c r="Q62" s="105">
        <f t="shared" si="1"/>
        <v>79557.5</v>
      </c>
      <c r="R62" s="105"/>
      <c r="S62" s="105"/>
      <c r="T62" s="108"/>
      <c r="U62" s="109">
        <f t="shared" si="2"/>
        <v>79557.5</v>
      </c>
      <c r="V62" s="108"/>
      <c r="W62" s="108"/>
      <c r="X62" s="108"/>
      <c r="Y62" s="108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</row>
    <row r="63" spans="1:61" s="103" customFormat="1" ht="18" x14ac:dyDescent="0.35">
      <c r="A63" s="113">
        <v>553</v>
      </c>
      <c r="B63" s="113">
        <v>5531</v>
      </c>
      <c r="C63" s="113">
        <v>2</v>
      </c>
      <c r="D63" s="113">
        <v>1</v>
      </c>
      <c r="E63" s="113">
        <v>3</v>
      </c>
      <c r="F63" s="101">
        <v>9</v>
      </c>
      <c r="G63" s="102">
        <v>3</v>
      </c>
      <c r="H63" s="102">
        <v>1</v>
      </c>
      <c r="I63" s="102">
        <v>112</v>
      </c>
      <c r="J63" s="102">
        <v>2121</v>
      </c>
      <c r="K63" s="114" t="s">
        <v>79</v>
      </c>
      <c r="L63" s="104">
        <v>2522006</v>
      </c>
      <c r="M63" s="105">
        <v>45178</v>
      </c>
      <c r="N63" s="105"/>
      <c r="O63" s="105"/>
      <c r="P63" s="105"/>
      <c r="Q63" s="105">
        <f t="shared" si="1"/>
        <v>22589</v>
      </c>
      <c r="R63" s="105"/>
      <c r="S63" s="105"/>
      <c r="T63" s="108"/>
      <c r="U63" s="109">
        <f t="shared" si="2"/>
        <v>22589</v>
      </c>
      <c r="V63" s="108"/>
      <c r="W63" s="108"/>
      <c r="X63" s="108"/>
      <c r="Y63" s="108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</row>
    <row r="64" spans="1:61" s="103" customFormat="1" ht="18" x14ac:dyDescent="0.35">
      <c r="A64" s="113">
        <v>553</v>
      </c>
      <c r="B64" s="113">
        <v>5531</v>
      </c>
      <c r="C64" s="113">
        <v>2</v>
      </c>
      <c r="D64" s="113">
        <v>1</v>
      </c>
      <c r="E64" s="113">
        <v>3</v>
      </c>
      <c r="F64" s="101">
        <v>9</v>
      </c>
      <c r="G64" s="102">
        <v>3</v>
      </c>
      <c r="H64" s="102">
        <v>2</v>
      </c>
      <c r="I64" s="102">
        <v>112</v>
      </c>
      <c r="J64" s="102">
        <v>2121</v>
      </c>
      <c r="K64" s="114" t="s">
        <v>79</v>
      </c>
      <c r="L64" s="104">
        <v>2522006</v>
      </c>
      <c r="M64" s="105">
        <v>67767</v>
      </c>
      <c r="N64" s="105"/>
      <c r="O64" s="105"/>
      <c r="P64" s="105"/>
      <c r="Q64" s="105">
        <f t="shared" si="1"/>
        <v>33883.5</v>
      </c>
      <c r="R64" s="105"/>
      <c r="S64" s="105"/>
      <c r="T64" s="108"/>
      <c r="U64" s="109">
        <f t="shared" si="2"/>
        <v>33883.5</v>
      </c>
      <c r="V64" s="108"/>
      <c r="W64" s="108"/>
      <c r="X64" s="108"/>
      <c r="Y64" s="108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</row>
    <row r="65" spans="1:61" s="103" customFormat="1" ht="18" x14ac:dyDescent="0.35">
      <c r="A65" s="113">
        <v>553</v>
      </c>
      <c r="B65" s="113">
        <v>5531</v>
      </c>
      <c r="C65" s="113">
        <v>2</v>
      </c>
      <c r="D65" s="113">
        <v>1</v>
      </c>
      <c r="E65" s="113">
        <v>3</v>
      </c>
      <c r="F65" s="101">
        <v>9</v>
      </c>
      <c r="G65" s="102">
        <v>3</v>
      </c>
      <c r="H65" s="102">
        <v>3</v>
      </c>
      <c r="I65" s="102">
        <v>112</v>
      </c>
      <c r="J65" s="102">
        <v>2121</v>
      </c>
      <c r="K65" s="114" t="s">
        <v>79</v>
      </c>
      <c r="L65" s="104">
        <v>2522006</v>
      </c>
      <c r="M65" s="105">
        <v>112945</v>
      </c>
      <c r="N65" s="105"/>
      <c r="O65" s="105"/>
      <c r="P65" s="105"/>
      <c r="Q65" s="105">
        <f t="shared" si="1"/>
        <v>56472.5</v>
      </c>
      <c r="R65" s="105"/>
      <c r="S65" s="105"/>
      <c r="T65" s="108"/>
      <c r="U65" s="109">
        <f t="shared" si="2"/>
        <v>56472.5</v>
      </c>
      <c r="V65" s="108"/>
      <c r="W65" s="108"/>
      <c r="X65" s="108"/>
      <c r="Y65" s="108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</row>
    <row r="66" spans="1:61" s="103" customFormat="1" ht="18" x14ac:dyDescent="0.35">
      <c r="A66" s="113">
        <v>553</v>
      </c>
      <c r="B66" s="113">
        <v>5531</v>
      </c>
      <c r="C66" s="113">
        <v>2</v>
      </c>
      <c r="D66" s="113">
        <v>1</v>
      </c>
      <c r="E66" s="113">
        <v>3</v>
      </c>
      <c r="F66" s="101">
        <v>9</v>
      </c>
      <c r="G66" s="102">
        <v>3</v>
      </c>
      <c r="H66" s="102">
        <v>1</v>
      </c>
      <c r="I66" s="102">
        <v>112</v>
      </c>
      <c r="J66" s="102">
        <v>2161</v>
      </c>
      <c r="K66" s="114" t="s">
        <v>4</v>
      </c>
      <c r="L66" s="104">
        <v>2522006</v>
      </c>
      <c r="M66" s="105">
        <v>54387.77</v>
      </c>
      <c r="N66" s="105"/>
      <c r="O66" s="105"/>
      <c r="P66" s="105"/>
      <c r="Q66" s="105">
        <f t="shared" si="1"/>
        <v>27193.884999999998</v>
      </c>
      <c r="R66" s="105"/>
      <c r="S66" s="105"/>
      <c r="T66" s="108"/>
      <c r="U66" s="109">
        <f t="shared" si="2"/>
        <v>27193.884999999998</v>
      </c>
      <c r="V66" s="108"/>
      <c r="W66" s="108"/>
      <c r="X66" s="108"/>
      <c r="Y66" s="108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</row>
    <row r="67" spans="1:61" s="103" customFormat="1" ht="18" x14ac:dyDescent="0.35">
      <c r="A67" s="113">
        <v>553</v>
      </c>
      <c r="B67" s="113">
        <v>5531</v>
      </c>
      <c r="C67" s="113">
        <v>2</v>
      </c>
      <c r="D67" s="113">
        <v>1</v>
      </c>
      <c r="E67" s="113">
        <v>3</v>
      </c>
      <c r="F67" s="101">
        <v>9</v>
      </c>
      <c r="G67" s="102">
        <v>3</v>
      </c>
      <c r="H67" s="102">
        <v>2</v>
      </c>
      <c r="I67" s="102">
        <v>112</v>
      </c>
      <c r="J67" s="102">
        <v>2161</v>
      </c>
      <c r="K67" s="114" t="s">
        <v>4</v>
      </c>
      <c r="L67" s="104">
        <v>2522006</v>
      </c>
      <c r="M67" s="105">
        <v>81581.66</v>
      </c>
      <c r="N67" s="105"/>
      <c r="O67" s="105"/>
      <c r="P67" s="105"/>
      <c r="Q67" s="105">
        <f t="shared" si="1"/>
        <v>40790.83</v>
      </c>
      <c r="R67" s="105"/>
      <c r="S67" s="105"/>
      <c r="T67" s="108"/>
      <c r="U67" s="109">
        <f t="shared" si="2"/>
        <v>40790.83</v>
      </c>
      <c r="V67" s="108"/>
      <c r="W67" s="108"/>
      <c r="X67" s="108"/>
      <c r="Y67" s="108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</row>
    <row r="68" spans="1:61" s="103" customFormat="1" ht="18" x14ac:dyDescent="0.35">
      <c r="A68" s="113">
        <v>553</v>
      </c>
      <c r="B68" s="113">
        <v>5531</v>
      </c>
      <c r="C68" s="113">
        <v>2</v>
      </c>
      <c r="D68" s="113">
        <v>1</v>
      </c>
      <c r="E68" s="113">
        <v>3</v>
      </c>
      <c r="F68" s="101">
        <v>9</v>
      </c>
      <c r="G68" s="102">
        <v>3</v>
      </c>
      <c r="H68" s="102">
        <v>3</v>
      </c>
      <c r="I68" s="102">
        <v>112</v>
      </c>
      <c r="J68" s="102">
        <v>2161</v>
      </c>
      <c r="K68" s="114" t="s">
        <v>4</v>
      </c>
      <c r="L68" s="104">
        <v>2522006</v>
      </c>
      <c r="M68" s="105">
        <v>135969.43</v>
      </c>
      <c r="N68" s="105"/>
      <c r="O68" s="105"/>
      <c r="P68" s="105"/>
      <c r="Q68" s="105">
        <f t="shared" si="1"/>
        <v>67984.714999999997</v>
      </c>
      <c r="R68" s="105"/>
      <c r="S68" s="105"/>
      <c r="T68" s="108"/>
      <c r="U68" s="109">
        <f t="shared" si="2"/>
        <v>67984.714999999997</v>
      </c>
      <c r="V68" s="108"/>
      <c r="W68" s="108"/>
      <c r="X68" s="108"/>
      <c r="Y68" s="10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</row>
    <row r="69" spans="1:61" s="103" customFormat="1" ht="18" x14ac:dyDescent="0.35">
      <c r="A69" s="113">
        <v>553</v>
      </c>
      <c r="B69" s="113">
        <v>5531</v>
      </c>
      <c r="C69" s="113">
        <v>2</v>
      </c>
      <c r="D69" s="113">
        <v>1</v>
      </c>
      <c r="E69" s="113">
        <v>3</v>
      </c>
      <c r="F69" s="101">
        <v>9</v>
      </c>
      <c r="G69" s="102">
        <v>3</v>
      </c>
      <c r="H69" s="102">
        <v>2</v>
      </c>
      <c r="I69" s="102">
        <v>112</v>
      </c>
      <c r="J69" s="102">
        <v>2721</v>
      </c>
      <c r="K69" s="114" t="s">
        <v>12</v>
      </c>
      <c r="L69" s="104">
        <v>2522006</v>
      </c>
      <c r="M69" s="105">
        <v>279663.58</v>
      </c>
      <c r="N69" s="105"/>
      <c r="O69" s="105"/>
      <c r="P69" s="105">
        <f>M69/2</f>
        <v>139831.79</v>
      </c>
      <c r="Q69" s="105"/>
      <c r="R69" s="105"/>
      <c r="S69" s="105"/>
      <c r="T69" s="108"/>
      <c r="U69" s="108"/>
      <c r="V69" s="107">
        <f>P69</f>
        <v>139831.79</v>
      </c>
      <c r="W69" s="108"/>
      <c r="X69" s="108"/>
      <c r="Y69" s="108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</row>
    <row r="70" spans="1:61" s="103" customFormat="1" ht="18" x14ac:dyDescent="0.35">
      <c r="A70" s="113">
        <v>553</v>
      </c>
      <c r="B70" s="113">
        <v>5531</v>
      </c>
      <c r="C70" s="113">
        <v>2</v>
      </c>
      <c r="D70" s="113">
        <v>1</v>
      </c>
      <c r="E70" s="113">
        <v>3</v>
      </c>
      <c r="F70" s="101">
        <v>9</v>
      </c>
      <c r="G70" s="102">
        <v>3</v>
      </c>
      <c r="H70" s="102">
        <v>1</v>
      </c>
      <c r="I70" s="102">
        <v>112</v>
      </c>
      <c r="J70" s="102">
        <v>2213</v>
      </c>
      <c r="K70" s="114" t="s">
        <v>116</v>
      </c>
      <c r="L70" s="104">
        <v>2522006</v>
      </c>
      <c r="M70" s="105">
        <v>62666.55</v>
      </c>
      <c r="N70" s="105"/>
      <c r="O70" s="105"/>
      <c r="P70" s="105">
        <v>12666.55</v>
      </c>
      <c r="Q70" s="105">
        <v>10000</v>
      </c>
      <c r="R70" s="105">
        <v>15000</v>
      </c>
      <c r="S70" s="105">
        <v>12000</v>
      </c>
      <c r="T70" s="107"/>
      <c r="U70" s="107">
        <v>11000</v>
      </c>
      <c r="V70" s="107">
        <v>2000</v>
      </c>
      <c r="W70" s="108"/>
      <c r="X70" s="108"/>
      <c r="Y70" s="108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</row>
    <row r="71" spans="1:61" s="103" customFormat="1" ht="18" x14ac:dyDescent="0.35">
      <c r="A71" s="113">
        <v>553</v>
      </c>
      <c r="B71" s="113">
        <v>5531</v>
      </c>
      <c r="C71" s="113">
        <v>2</v>
      </c>
      <c r="D71" s="113">
        <v>1</v>
      </c>
      <c r="E71" s="113">
        <v>3</v>
      </c>
      <c r="F71" s="101">
        <v>9</v>
      </c>
      <c r="G71" s="102">
        <v>3</v>
      </c>
      <c r="H71" s="102">
        <v>1</v>
      </c>
      <c r="I71" s="102">
        <v>112</v>
      </c>
      <c r="J71" s="102">
        <v>2611</v>
      </c>
      <c r="K71" s="114" t="s">
        <v>41</v>
      </c>
      <c r="L71" s="104">
        <v>2522006</v>
      </c>
      <c r="M71" s="105">
        <f>SUM(N71:Y71)</f>
        <v>451898.39999999997</v>
      </c>
      <c r="N71" s="105">
        <v>37658.199999999997</v>
      </c>
      <c r="O71" s="105">
        <v>37658.199999999997</v>
      </c>
      <c r="P71" s="105">
        <v>37658.199999999997</v>
      </c>
      <c r="Q71" s="105">
        <v>37658.199999999997</v>
      </c>
      <c r="R71" s="105">
        <v>37658.199999999997</v>
      </c>
      <c r="S71" s="105">
        <v>52350</v>
      </c>
      <c r="T71" s="108">
        <v>42350</v>
      </c>
      <c r="U71" s="108">
        <v>31781.48</v>
      </c>
      <c r="V71" s="108">
        <v>31781.48</v>
      </c>
      <c r="W71" s="108">
        <v>31781.48</v>
      </c>
      <c r="X71" s="108">
        <v>37520.400000000001</v>
      </c>
      <c r="Y71" s="108">
        <v>36042.559999999998</v>
      </c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</row>
    <row r="72" spans="1:61" s="39" customFormat="1" ht="18.75" x14ac:dyDescent="0.25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>
        <v>1610287.39</v>
      </c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</row>
    <row r="73" spans="1:61" x14ac:dyDescent="0.25">
      <c r="AP73" s="103"/>
    </row>
    <row r="74" spans="1:61" s="39" customFormat="1" ht="18.75" x14ac:dyDescent="0.25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>
        <f>M72+M59+M52+M41+M34+M31+M20</f>
        <v>4198364.26</v>
      </c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3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</row>
    <row r="77" spans="1:61" x14ac:dyDescent="0.25">
      <c r="L77" s="1"/>
    </row>
    <row r="83" spans="13:13" x14ac:dyDescent="0.25">
      <c r="M83" s="1"/>
    </row>
    <row r="85" spans="13:13" x14ac:dyDescent="0.25">
      <c r="M85" s="1"/>
    </row>
  </sheetData>
  <mergeCells count="4">
    <mergeCell ref="F1:X1"/>
    <mergeCell ref="F2:X2"/>
    <mergeCell ref="F3:X3"/>
    <mergeCell ref="F4:X4"/>
  </mergeCells>
  <pageMargins left="0.7" right="0.7" top="0.75" bottom="0.75" header="0.3" footer="0.3"/>
  <pageSetup scal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5"/>
  <sheetViews>
    <sheetView zoomScale="90" zoomScaleNormal="90" workbookViewId="0">
      <selection activeCell="S34" sqref="A6:S34"/>
    </sheetView>
  </sheetViews>
  <sheetFormatPr baseColWidth="10" defaultRowHeight="15" x14ac:dyDescent="0.25"/>
  <cols>
    <col min="1" max="1" width="14.42578125" customWidth="1"/>
    <col min="2" max="2" width="15.85546875" hidden="1" customWidth="1"/>
    <col min="3" max="3" width="15.85546875" style="84" hidden="1" customWidth="1"/>
    <col min="4" max="4" width="17.42578125" hidden="1" customWidth="1"/>
    <col min="5" max="5" width="20.28515625" hidden="1" customWidth="1"/>
    <col min="6" max="6" width="12.140625" customWidth="1"/>
    <col min="7" max="7" width="63.85546875" style="50" bestFit="1" customWidth="1"/>
    <col min="8" max="15" width="14.5703125" style="48" customWidth="1"/>
    <col min="16" max="16" width="15.85546875" style="48" customWidth="1"/>
    <col min="17" max="17" width="14.5703125" style="48" customWidth="1"/>
    <col min="18" max="18" width="15.85546875" style="48" customWidth="1"/>
    <col min="19" max="19" width="14.5703125" style="48" customWidth="1"/>
    <col min="20" max="21" width="15" bestFit="1" customWidth="1"/>
  </cols>
  <sheetData>
    <row r="1" spans="1:20" ht="18" x14ac:dyDescent="0.35">
      <c r="A1" s="124" t="s">
        <v>65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0" ht="18" x14ac:dyDescent="0.35">
      <c r="A2" s="124" t="s">
        <v>66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0" ht="18" x14ac:dyDescent="0.35">
      <c r="A3" s="124" t="s">
        <v>67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20" ht="18" x14ac:dyDescent="0.35">
      <c r="A4" s="124" t="s">
        <v>68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20" x14ac:dyDescent="0.25">
      <c r="A5" s="47"/>
      <c r="B5" s="47"/>
      <c r="C5" s="82"/>
      <c r="D5" s="47"/>
      <c r="E5" s="47"/>
      <c r="F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20" s="59" customFormat="1" ht="49.5" customHeight="1" x14ac:dyDescent="0.25">
      <c r="A6" s="56" t="s">
        <v>58</v>
      </c>
      <c r="B6" s="56" t="s">
        <v>49</v>
      </c>
      <c r="C6" s="83" t="s">
        <v>92</v>
      </c>
      <c r="D6" s="56" t="s">
        <v>64</v>
      </c>
      <c r="E6" s="56"/>
      <c r="F6" s="56" t="s">
        <v>56</v>
      </c>
      <c r="G6" s="56" t="s">
        <v>57</v>
      </c>
      <c r="H6" s="57" t="s">
        <v>22</v>
      </c>
      <c r="I6" s="57" t="s">
        <v>23</v>
      </c>
      <c r="J6" s="57" t="s">
        <v>24</v>
      </c>
      <c r="K6" s="57" t="s">
        <v>25</v>
      </c>
      <c r="L6" s="57" t="s">
        <v>26</v>
      </c>
      <c r="M6" s="57" t="s">
        <v>27</v>
      </c>
      <c r="N6" s="57" t="s">
        <v>28</v>
      </c>
      <c r="O6" s="57" t="s">
        <v>29</v>
      </c>
      <c r="P6" s="57" t="s">
        <v>30</v>
      </c>
      <c r="Q6" s="57" t="s">
        <v>47</v>
      </c>
      <c r="R6" s="57" t="s">
        <v>31</v>
      </c>
      <c r="S6" s="57" t="s">
        <v>51</v>
      </c>
      <c r="T6" s="58"/>
    </row>
    <row r="7" spans="1:20" s="39" customFormat="1" ht="17.25" customHeight="1" x14ac:dyDescent="0.3">
      <c r="A7" s="126">
        <v>1</v>
      </c>
      <c r="B7" s="126" t="s">
        <v>50</v>
      </c>
      <c r="C7" s="127">
        <f>C35*E7/100</f>
        <v>63308.569727436479</v>
      </c>
      <c r="D7" s="133">
        <v>89050.27</v>
      </c>
      <c r="E7" s="132">
        <f>D7/D35*100</f>
        <v>1.5079341811907594</v>
      </c>
      <c r="F7" s="60">
        <v>2211</v>
      </c>
      <c r="G7" s="51" t="s">
        <v>37</v>
      </c>
      <c r="H7" s="52"/>
      <c r="I7" s="52"/>
      <c r="J7" s="52">
        <v>9819.5499999999993</v>
      </c>
      <c r="K7" s="52">
        <v>700.35</v>
      </c>
      <c r="L7" s="52"/>
      <c r="M7" s="52"/>
      <c r="N7" s="52"/>
      <c r="O7" s="52"/>
      <c r="P7" s="52">
        <v>13180.37</v>
      </c>
      <c r="Q7" s="52"/>
      <c r="R7" s="52"/>
      <c r="S7" s="52"/>
      <c r="T7" s="49"/>
    </row>
    <row r="8" spans="1:20" s="39" customFormat="1" ht="17.25" customHeight="1" x14ac:dyDescent="0.3">
      <c r="A8" s="126"/>
      <c r="B8" s="126"/>
      <c r="C8" s="127"/>
      <c r="D8" s="133"/>
      <c r="E8" s="132"/>
      <c r="F8" s="60">
        <v>2212</v>
      </c>
      <c r="G8" s="51" t="s">
        <v>59</v>
      </c>
      <c r="H8" s="52"/>
      <c r="I8" s="52"/>
      <c r="J8" s="52"/>
      <c r="K8" s="52">
        <v>1200</v>
      </c>
      <c r="L8" s="52"/>
      <c r="M8" s="52"/>
      <c r="N8" s="52"/>
      <c r="O8" s="52">
        <v>1200</v>
      </c>
      <c r="P8" s="52"/>
      <c r="Q8" s="52"/>
      <c r="R8" s="52"/>
      <c r="S8" s="52"/>
    </row>
    <row r="9" spans="1:20" s="39" customFormat="1" ht="17.25" customHeight="1" x14ac:dyDescent="0.3">
      <c r="A9" s="126"/>
      <c r="B9" s="126"/>
      <c r="C9" s="127"/>
      <c r="D9" s="133"/>
      <c r="E9" s="132"/>
      <c r="F9" s="60">
        <v>2213</v>
      </c>
      <c r="G9" s="51" t="s">
        <v>36</v>
      </c>
      <c r="H9" s="52"/>
      <c r="I9" s="52"/>
      <c r="J9" s="52"/>
      <c r="K9" s="52">
        <v>15300</v>
      </c>
      <c r="L9" s="52"/>
      <c r="M9" s="52"/>
      <c r="N9" s="52"/>
      <c r="O9" s="52">
        <v>15300</v>
      </c>
      <c r="P9" s="52"/>
      <c r="Q9" s="52"/>
      <c r="R9" s="52"/>
      <c r="S9" s="52"/>
    </row>
    <row r="10" spans="1:20" s="39" customFormat="1" ht="17.25" customHeight="1" x14ac:dyDescent="0.3">
      <c r="A10" s="126"/>
      <c r="B10" s="126"/>
      <c r="C10" s="127"/>
      <c r="D10" s="133"/>
      <c r="E10" s="132"/>
      <c r="F10" s="60">
        <v>2711</v>
      </c>
      <c r="G10" s="51" t="s">
        <v>11</v>
      </c>
      <c r="H10" s="52"/>
      <c r="I10" s="52"/>
      <c r="J10" s="52"/>
      <c r="K10" s="52">
        <v>15000</v>
      </c>
      <c r="L10" s="52"/>
      <c r="M10" s="52"/>
      <c r="N10" s="52"/>
      <c r="O10" s="52">
        <v>17350</v>
      </c>
      <c r="P10" s="52"/>
      <c r="Q10" s="52"/>
      <c r="R10" s="52"/>
      <c r="S10" s="52"/>
    </row>
    <row r="11" spans="1:20" s="39" customFormat="1" ht="17.25" customHeight="1" x14ac:dyDescent="0.3">
      <c r="A11" s="126">
        <v>2</v>
      </c>
      <c r="B11" s="126" t="s">
        <v>50</v>
      </c>
      <c r="C11" s="127">
        <f>C35*E11/100</f>
        <v>40984.727611099624</v>
      </c>
      <c r="D11" s="133">
        <v>57649.4</v>
      </c>
      <c r="E11" s="132">
        <f>D11/D35*100</f>
        <v>0.97620704333786479</v>
      </c>
      <c r="F11" s="60">
        <v>2211</v>
      </c>
      <c r="G11" s="51" t="s">
        <v>37</v>
      </c>
      <c r="H11" s="52"/>
      <c r="I11" s="52"/>
      <c r="J11" s="52">
        <v>6546.37</v>
      </c>
      <c r="K11" s="52" t="s">
        <v>52</v>
      </c>
      <c r="L11" s="52">
        <v>193.2</v>
      </c>
      <c r="M11" s="52"/>
      <c r="N11" s="52"/>
      <c r="O11" s="52"/>
      <c r="P11" s="52"/>
      <c r="Q11" s="52"/>
      <c r="R11" s="52"/>
      <c r="S11" s="52"/>
    </row>
    <row r="12" spans="1:20" s="39" customFormat="1" ht="17.25" customHeight="1" x14ac:dyDescent="0.3">
      <c r="A12" s="126"/>
      <c r="B12" s="126"/>
      <c r="C12" s="127"/>
      <c r="D12" s="133"/>
      <c r="E12" s="132"/>
      <c r="F12" s="60">
        <v>2212</v>
      </c>
      <c r="G12" s="51" t="s">
        <v>59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20" s="39" customFormat="1" ht="17.25" customHeight="1" x14ac:dyDescent="0.3">
      <c r="A13" s="126"/>
      <c r="B13" s="126"/>
      <c r="C13" s="127"/>
      <c r="D13" s="133"/>
      <c r="E13" s="132"/>
      <c r="F13" s="60">
        <v>2213</v>
      </c>
      <c r="G13" s="51" t="s">
        <v>36</v>
      </c>
      <c r="H13" s="52"/>
      <c r="I13" s="52"/>
      <c r="J13" s="52">
        <v>16530.57</v>
      </c>
      <c r="K13" s="52"/>
      <c r="L13" s="52">
        <v>34379.26</v>
      </c>
      <c r="M13" s="52"/>
      <c r="N13" s="52"/>
      <c r="O13" s="52"/>
      <c r="P13" s="52"/>
      <c r="Q13" s="52"/>
      <c r="R13" s="52"/>
      <c r="S13" s="52"/>
    </row>
    <row r="14" spans="1:20" s="39" customFormat="1" ht="17.25" customHeight="1" x14ac:dyDescent="0.3">
      <c r="A14" s="126">
        <v>3</v>
      </c>
      <c r="B14" s="126" t="s">
        <v>50</v>
      </c>
      <c r="C14" s="127">
        <f>C35*E14/100</f>
        <v>28023.821329244198</v>
      </c>
      <c r="D14" s="133">
        <v>39418.5</v>
      </c>
      <c r="E14" s="132">
        <f>D14/D35*100</f>
        <v>0.6674938045810298</v>
      </c>
      <c r="F14" s="60">
        <v>2211</v>
      </c>
      <c r="G14" s="51" t="s">
        <v>37</v>
      </c>
      <c r="H14" s="52"/>
      <c r="I14" s="52"/>
      <c r="J14" s="52"/>
      <c r="K14" s="52"/>
      <c r="L14" s="52">
        <v>3264.45</v>
      </c>
      <c r="M14" s="52"/>
      <c r="N14" s="52"/>
      <c r="O14" s="52"/>
      <c r="P14" s="52"/>
      <c r="Q14" s="52"/>
      <c r="R14" s="52"/>
      <c r="S14" s="52"/>
    </row>
    <row r="15" spans="1:20" s="39" customFormat="1" ht="17.25" customHeight="1" x14ac:dyDescent="0.3">
      <c r="A15" s="126"/>
      <c r="B15" s="126"/>
      <c r="C15" s="127"/>
      <c r="D15" s="133"/>
      <c r="E15" s="132"/>
      <c r="F15" s="60">
        <v>2213</v>
      </c>
      <c r="G15" s="51" t="s">
        <v>36</v>
      </c>
      <c r="H15" s="52">
        <v>6500</v>
      </c>
      <c r="I15" s="52">
        <v>6320</v>
      </c>
      <c r="J15" s="52">
        <v>2500</v>
      </c>
      <c r="K15" s="52">
        <v>3615</v>
      </c>
      <c r="L15" s="52">
        <v>3615</v>
      </c>
      <c r="M15" s="52"/>
      <c r="N15" s="52"/>
      <c r="O15" s="52">
        <v>7500</v>
      </c>
      <c r="P15" s="52">
        <v>5104.05</v>
      </c>
      <c r="Q15" s="52">
        <v>1000</v>
      </c>
      <c r="R15" s="52"/>
      <c r="S15" s="52"/>
    </row>
    <row r="16" spans="1:20" s="78" customFormat="1" ht="17.25" customHeight="1" x14ac:dyDescent="0.3">
      <c r="A16" s="125">
        <v>4</v>
      </c>
      <c r="B16" s="125" t="s">
        <v>50</v>
      </c>
      <c r="C16" s="127">
        <f>C35*E16/100</f>
        <v>1635744.0277292167</v>
      </c>
      <c r="D16" s="138">
        <f>[1]Hoja1!C6</f>
        <v>2300848.81</v>
      </c>
      <c r="E16" s="139">
        <f>D16/D35*100</f>
        <v>38.961460379076705</v>
      </c>
      <c r="F16" s="75">
        <v>2411</v>
      </c>
      <c r="G16" s="76" t="s">
        <v>53</v>
      </c>
      <c r="H16" s="77"/>
      <c r="I16" s="77"/>
      <c r="J16" s="77"/>
      <c r="K16" s="77">
        <f>432444.04+488905</f>
        <v>921349.04</v>
      </c>
      <c r="L16" s="77" t="s">
        <v>52</v>
      </c>
      <c r="M16" s="77"/>
      <c r="N16" s="77"/>
      <c r="O16" s="77"/>
      <c r="P16" s="77"/>
      <c r="Q16" s="77"/>
      <c r="R16" s="77"/>
      <c r="S16" s="77"/>
    </row>
    <row r="17" spans="1:19" s="78" customFormat="1" ht="17.25" customHeight="1" x14ac:dyDescent="0.3">
      <c r="A17" s="125"/>
      <c r="B17" s="125"/>
      <c r="C17" s="127"/>
      <c r="D17" s="138"/>
      <c r="E17" s="139"/>
      <c r="F17" s="75">
        <v>2941</v>
      </c>
      <c r="G17" s="76" t="s">
        <v>54</v>
      </c>
      <c r="H17" s="77"/>
      <c r="I17" s="77"/>
      <c r="J17" s="77"/>
      <c r="K17" s="77"/>
      <c r="L17" s="77">
        <v>1145315.6399999999</v>
      </c>
      <c r="M17" s="77"/>
      <c r="N17" s="77"/>
      <c r="O17" s="77"/>
      <c r="P17" s="77"/>
      <c r="Q17" s="77"/>
      <c r="R17" s="77"/>
      <c r="S17" s="77"/>
    </row>
    <row r="18" spans="1:19" s="78" customFormat="1" ht="17.25" customHeight="1" x14ac:dyDescent="0.3">
      <c r="A18" s="125"/>
      <c r="B18" s="125"/>
      <c r="C18" s="127"/>
      <c r="D18" s="138"/>
      <c r="E18" s="139"/>
      <c r="F18" s="75">
        <v>2491</v>
      </c>
      <c r="G18" s="76" t="s">
        <v>55</v>
      </c>
      <c r="H18" s="77"/>
      <c r="I18" s="77"/>
      <c r="J18" s="77"/>
      <c r="K18" s="77"/>
      <c r="L18" s="77"/>
      <c r="M18" s="77">
        <f>[2]Hoja1!$H$10</f>
        <v>234184.13</v>
      </c>
      <c r="N18" s="77"/>
      <c r="O18" s="77"/>
      <c r="P18" s="77"/>
      <c r="Q18" s="77"/>
      <c r="R18" s="77"/>
      <c r="S18" s="77"/>
    </row>
    <row r="19" spans="1:19" s="71" customFormat="1" ht="17.25" customHeight="1" x14ac:dyDescent="0.3">
      <c r="A19" s="134">
        <v>5</v>
      </c>
      <c r="B19" s="134" t="s">
        <v>50</v>
      </c>
      <c r="C19" s="140">
        <f>C35*E19/100</f>
        <v>41632.385467967382</v>
      </c>
      <c r="D19" s="128">
        <v>58560.4</v>
      </c>
      <c r="E19" s="130">
        <f>D19/D35*100</f>
        <v>0.99163347650942946</v>
      </c>
      <c r="F19" s="72">
        <v>2212</v>
      </c>
      <c r="G19" s="73" t="s">
        <v>59</v>
      </c>
      <c r="H19" s="74"/>
      <c r="I19" s="74"/>
      <c r="J19" s="74"/>
      <c r="K19" s="74"/>
      <c r="L19" s="74">
        <v>11000</v>
      </c>
      <c r="M19" s="74"/>
      <c r="N19" s="74"/>
      <c r="O19" s="74"/>
      <c r="P19" s="74"/>
      <c r="Q19" s="74"/>
      <c r="R19" s="74"/>
      <c r="S19" s="74"/>
    </row>
    <row r="20" spans="1:19" s="71" customFormat="1" ht="17.25" customHeight="1" x14ac:dyDescent="0.3">
      <c r="A20" s="143"/>
      <c r="B20" s="143" t="s">
        <v>50</v>
      </c>
      <c r="C20" s="141"/>
      <c r="D20" s="136"/>
      <c r="E20" s="137"/>
      <c r="F20" s="72">
        <v>2213</v>
      </c>
      <c r="G20" s="73" t="s">
        <v>36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</row>
    <row r="21" spans="1:19" s="71" customFormat="1" ht="17.25" customHeight="1" x14ac:dyDescent="0.3">
      <c r="A21" s="135"/>
      <c r="B21" s="135"/>
      <c r="C21" s="142"/>
      <c r="D21" s="129"/>
      <c r="E21" s="131"/>
      <c r="F21" s="72">
        <v>2711</v>
      </c>
      <c r="G21" s="73" t="s">
        <v>11</v>
      </c>
      <c r="H21" s="74"/>
      <c r="I21" s="74"/>
      <c r="J21" s="74"/>
      <c r="K21" s="74"/>
      <c r="L21" s="74">
        <v>15000</v>
      </c>
      <c r="M21" s="74">
        <v>32560.400000000001</v>
      </c>
      <c r="N21" s="74"/>
      <c r="O21" s="74"/>
      <c r="P21" s="74"/>
      <c r="Q21" s="74"/>
      <c r="R21" s="74"/>
      <c r="S21" s="74"/>
    </row>
    <row r="22" spans="1:19" s="71" customFormat="1" ht="17.25" customHeight="1" x14ac:dyDescent="0.3">
      <c r="A22" s="134">
        <v>6</v>
      </c>
      <c r="B22" s="134" t="s">
        <v>50</v>
      </c>
      <c r="C22" s="140">
        <f>C35*E22/100</f>
        <v>23996.740227834191</v>
      </c>
      <c r="D22" s="128">
        <v>33753.980000000003</v>
      </c>
      <c r="E22" s="130">
        <f>D22/D35*100</f>
        <v>0.57157356393449754</v>
      </c>
      <c r="F22" s="72">
        <v>2212</v>
      </c>
      <c r="G22" s="73" t="s">
        <v>59</v>
      </c>
      <c r="H22" s="74"/>
      <c r="I22" s="74"/>
      <c r="J22" s="74"/>
      <c r="K22" s="74">
        <v>10000</v>
      </c>
      <c r="L22" s="74"/>
      <c r="M22" s="74"/>
      <c r="N22" s="74"/>
      <c r="O22" s="74"/>
      <c r="P22" s="74"/>
      <c r="Q22" s="74"/>
      <c r="R22" s="74"/>
      <c r="S22" s="74"/>
    </row>
    <row r="23" spans="1:19" s="71" customFormat="1" ht="17.25" customHeight="1" x14ac:dyDescent="0.3">
      <c r="A23" s="135"/>
      <c r="B23" s="135"/>
      <c r="C23" s="142"/>
      <c r="D23" s="129"/>
      <c r="E23" s="131"/>
      <c r="F23" s="72">
        <v>2711</v>
      </c>
      <c r="G23" s="73" t="s">
        <v>11</v>
      </c>
      <c r="H23" s="74"/>
      <c r="I23" s="74"/>
      <c r="J23" s="74"/>
      <c r="K23" s="74"/>
      <c r="L23" s="74"/>
      <c r="M23" s="74">
        <v>15000</v>
      </c>
      <c r="N23" s="74"/>
      <c r="O23" s="74"/>
      <c r="P23" s="74"/>
      <c r="Q23" s="74"/>
      <c r="R23" s="74">
        <v>8753.98</v>
      </c>
      <c r="S23" s="74"/>
    </row>
    <row r="24" spans="1:19" s="39" customFormat="1" ht="17.25" customHeight="1" x14ac:dyDescent="0.3">
      <c r="A24" s="126">
        <v>9</v>
      </c>
      <c r="B24" s="126" t="s">
        <v>50</v>
      </c>
      <c r="C24" s="127">
        <f>C35*E24/100</f>
        <v>2364673.9879072011</v>
      </c>
      <c r="D24" s="133">
        <v>3326166.71</v>
      </c>
      <c r="E24" s="132">
        <f>D24/D35*100</f>
        <v>56.323697551369712</v>
      </c>
      <c r="F24" s="60">
        <v>2111</v>
      </c>
      <c r="G24" s="53" t="s">
        <v>3</v>
      </c>
      <c r="H24" s="54"/>
      <c r="I24" s="54"/>
      <c r="J24" s="54">
        <v>280407.65000000002</v>
      </c>
      <c r="K24" s="54"/>
      <c r="L24" s="54"/>
      <c r="M24" s="54"/>
      <c r="N24" s="54"/>
      <c r="O24" s="54">
        <v>280407.65000000002</v>
      </c>
      <c r="P24" s="54"/>
      <c r="Q24" s="54"/>
      <c r="R24" s="54"/>
      <c r="S24" s="54"/>
    </row>
    <row r="25" spans="1:19" s="39" customFormat="1" ht="17.25" customHeight="1" x14ac:dyDescent="0.3">
      <c r="A25" s="126"/>
      <c r="B25" s="126"/>
      <c r="C25" s="127"/>
      <c r="D25" s="133"/>
      <c r="E25" s="132"/>
      <c r="F25" s="60">
        <v>2113</v>
      </c>
      <c r="G25" s="53" t="s">
        <v>60</v>
      </c>
      <c r="H25" s="54"/>
      <c r="I25" s="54"/>
      <c r="J25" s="54">
        <v>8900</v>
      </c>
      <c r="K25" s="54"/>
      <c r="L25" s="54"/>
      <c r="M25" s="54"/>
      <c r="N25" s="54"/>
      <c r="O25" s="54">
        <v>8900</v>
      </c>
      <c r="P25" s="54"/>
      <c r="Q25" s="54"/>
      <c r="R25" s="54"/>
      <c r="S25" s="54"/>
    </row>
    <row r="26" spans="1:19" s="39" customFormat="1" ht="17.25" customHeight="1" x14ac:dyDescent="0.3">
      <c r="A26" s="126"/>
      <c r="B26" s="126"/>
      <c r="C26" s="127"/>
      <c r="D26" s="133"/>
      <c r="E26" s="132"/>
      <c r="F26" s="60">
        <v>2121</v>
      </c>
      <c r="G26" s="53" t="s">
        <v>32</v>
      </c>
      <c r="H26" s="54"/>
      <c r="I26" s="54"/>
      <c r="J26" s="54">
        <v>190363.26</v>
      </c>
      <c r="K26" s="54"/>
      <c r="L26" s="54"/>
      <c r="M26" s="54"/>
      <c r="N26" s="54"/>
      <c r="O26" s="54">
        <v>190363.76</v>
      </c>
      <c r="P26" s="54"/>
      <c r="Q26" s="54"/>
      <c r="R26" s="54"/>
      <c r="S26" s="54"/>
    </row>
    <row r="27" spans="1:19" s="39" customFormat="1" ht="17.25" customHeight="1" x14ac:dyDescent="0.3">
      <c r="A27" s="126"/>
      <c r="B27" s="126"/>
      <c r="C27" s="127"/>
      <c r="D27" s="133"/>
      <c r="E27" s="132"/>
      <c r="F27" s="60">
        <v>2161</v>
      </c>
      <c r="G27" s="53" t="s">
        <v>4</v>
      </c>
      <c r="H27" s="54"/>
      <c r="I27" s="54"/>
      <c r="J27" s="54">
        <v>323173.76000000001</v>
      </c>
      <c r="K27" s="54"/>
      <c r="L27" s="54"/>
      <c r="M27" s="54"/>
      <c r="N27" s="54"/>
      <c r="O27" s="54">
        <v>323173.76000000001</v>
      </c>
      <c r="P27" s="54"/>
      <c r="Q27" s="54"/>
      <c r="R27" s="54"/>
      <c r="S27" s="54"/>
    </row>
    <row r="28" spans="1:19" s="39" customFormat="1" ht="17.25" customHeight="1" x14ac:dyDescent="0.3">
      <c r="A28" s="126"/>
      <c r="B28" s="126"/>
      <c r="C28" s="127"/>
      <c r="D28" s="133"/>
      <c r="E28" s="132"/>
      <c r="F28" s="60">
        <v>2211</v>
      </c>
      <c r="G28" s="53" t="s">
        <v>37</v>
      </c>
      <c r="H28" s="54"/>
      <c r="I28" s="54"/>
      <c r="J28" s="54">
        <v>5295.83</v>
      </c>
      <c r="K28" s="54">
        <v>10591.66</v>
      </c>
      <c r="L28" s="54">
        <v>5295.83</v>
      </c>
      <c r="M28" s="54"/>
      <c r="N28" s="54"/>
      <c r="O28" s="54"/>
      <c r="P28" s="54"/>
      <c r="Q28" s="54"/>
      <c r="R28" s="54"/>
      <c r="S28" s="54"/>
    </row>
    <row r="29" spans="1:19" s="39" customFormat="1" ht="17.25" customHeight="1" x14ac:dyDescent="0.3">
      <c r="A29" s="126"/>
      <c r="B29" s="126"/>
      <c r="C29" s="127"/>
      <c r="D29" s="133"/>
      <c r="E29" s="132"/>
      <c r="F29" s="60">
        <v>2212</v>
      </c>
      <c r="G29" s="53" t="s">
        <v>59</v>
      </c>
      <c r="H29" s="54"/>
      <c r="I29" s="54"/>
      <c r="J29" s="54">
        <v>34250</v>
      </c>
      <c r="K29" s="54">
        <v>8800</v>
      </c>
      <c r="L29" s="54">
        <v>15750</v>
      </c>
      <c r="M29" s="54"/>
      <c r="N29" s="54"/>
      <c r="O29" s="54">
        <v>58800</v>
      </c>
      <c r="P29" s="54"/>
      <c r="Q29" s="54"/>
      <c r="R29" s="54"/>
      <c r="S29" s="54"/>
    </row>
    <row r="30" spans="1:19" s="39" customFormat="1" ht="17.25" customHeight="1" x14ac:dyDescent="0.3">
      <c r="A30" s="126"/>
      <c r="B30" s="126"/>
      <c r="C30" s="127"/>
      <c r="D30" s="133"/>
      <c r="E30" s="132"/>
      <c r="F30" s="60">
        <v>2213</v>
      </c>
      <c r="G30" s="53" t="s">
        <v>36</v>
      </c>
      <c r="H30" s="54"/>
      <c r="I30" s="54"/>
      <c r="J30" s="54">
        <v>206459.37</v>
      </c>
      <c r="K30" s="54">
        <v>46630.21</v>
      </c>
      <c r="L30" s="54"/>
      <c r="M30" s="54"/>
      <c r="N30" s="54"/>
      <c r="O30" s="54">
        <v>46631</v>
      </c>
      <c r="P30" s="54"/>
      <c r="Q30" s="54"/>
      <c r="R30" s="54"/>
      <c r="S30" s="54"/>
    </row>
    <row r="31" spans="1:19" s="39" customFormat="1" ht="17.25" customHeight="1" x14ac:dyDescent="0.3">
      <c r="A31" s="126"/>
      <c r="B31" s="126"/>
      <c r="C31" s="127"/>
      <c r="D31" s="133"/>
      <c r="E31" s="132"/>
      <c r="F31" s="60">
        <v>2351</v>
      </c>
      <c r="G31" s="53" t="s">
        <v>61</v>
      </c>
      <c r="H31" s="54"/>
      <c r="I31" s="54"/>
      <c r="J31" s="55"/>
      <c r="K31" s="54">
        <v>62500</v>
      </c>
      <c r="L31" s="54"/>
      <c r="M31" s="54"/>
      <c r="N31" s="54"/>
      <c r="O31" s="55"/>
      <c r="P31" s="54">
        <v>62500</v>
      </c>
      <c r="Q31" s="54"/>
      <c r="R31" s="54"/>
      <c r="S31" s="54"/>
    </row>
    <row r="32" spans="1:19" s="39" customFormat="1" ht="17.25" customHeight="1" x14ac:dyDescent="0.3">
      <c r="A32" s="126"/>
      <c r="B32" s="126"/>
      <c r="C32" s="127"/>
      <c r="D32" s="133"/>
      <c r="E32" s="132"/>
      <c r="F32" s="60">
        <v>2611</v>
      </c>
      <c r="G32" s="53" t="s">
        <v>41</v>
      </c>
      <c r="H32" s="54">
        <v>37658.199999999997</v>
      </c>
      <c r="I32" s="54">
        <v>37658.199999999997</v>
      </c>
      <c r="J32" s="54">
        <v>37658.199999999997</v>
      </c>
      <c r="K32" s="54">
        <v>37658.199999999997</v>
      </c>
      <c r="L32" s="54">
        <v>37658.199999999997</v>
      </c>
      <c r="M32" s="54">
        <v>52350</v>
      </c>
      <c r="N32" s="54">
        <v>42350</v>
      </c>
      <c r="O32" s="54">
        <v>31781.48</v>
      </c>
      <c r="P32" s="54">
        <v>31781.48</v>
      </c>
      <c r="Q32" s="54">
        <v>31781.48</v>
      </c>
      <c r="R32" s="54">
        <v>37520.400000000001</v>
      </c>
      <c r="S32" s="54">
        <v>36042.559999999998</v>
      </c>
    </row>
    <row r="33" spans="1:19" s="39" customFormat="1" ht="17.25" customHeight="1" x14ac:dyDescent="0.3">
      <c r="A33" s="126"/>
      <c r="B33" s="126"/>
      <c r="C33" s="127"/>
      <c r="D33" s="133"/>
      <c r="E33" s="132"/>
      <c r="F33" s="60">
        <v>2721</v>
      </c>
      <c r="G33" s="53" t="s">
        <v>62</v>
      </c>
      <c r="H33" s="54"/>
      <c r="I33" s="54"/>
      <c r="J33" s="55"/>
      <c r="K33" s="54">
        <v>279663.58</v>
      </c>
      <c r="L33" s="54"/>
      <c r="M33" s="54"/>
      <c r="N33" s="54"/>
      <c r="O33" s="55"/>
      <c r="P33" s="54">
        <v>279663.58</v>
      </c>
      <c r="Q33" s="54"/>
      <c r="R33" s="54"/>
      <c r="S33" s="54"/>
    </row>
    <row r="34" spans="1:19" s="39" customFormat="1" ht="17.25" customHeight="1" x14ac:dyDescent="0.3">
      <c r="A34" s="126"/>
      <c r="B34" s="126"/>
      <c r="C34" s="127"/>
      <c r="D34" s="133"/>
      <c r="E34" s="132"/>
      <c r="F34" s="60">
        <v>2991</v>
      </c>
      <c r="G34" s="53" t="s">
        <v>63</v>
      </c>
      <c r="H34" s="54"/>
      <c r="I34" s="54"/>
      <c r="J34" s="54">
        <v>100000</v>
      </c>
      <c r="K34" s="54"/>
      <c r="L34" s="54"/>
      <c r="M34" s="54"/>
      <c r="N34" s="54"/>
      <c r="O34" s="54"/>
      <c r="P34" s="54">
        <v>45747.41</v>
      </c>
      <c r="Q34" s="54"/>
      <c r="R34" s="54"/>
      <c r="S34" s="54"/>
    </row>
    <row r="35" spans="1:19" x14ac:dyDescent="0.25">
      <c r="C35" s="85">
        <v>4198364.26</v>
      </c>
      <c r="D35" s="1">
        <f>SUM(D7:D34)</f>
        <v>5905448.0700000003</v>
      </c>
    </row>
  </sheetData>
  <mergeCells count="39">
    <mergeCell ref="C19:C21"/>
    <mergeCell ref="C22:C23"/>
    <mergeCell ref="C24:C34"/>
    <mergeCell ref="A19:A21"/>
    <mergeCell ref="B19:B21"/>
    <mergeCell ref="D19:D21"/>
    <mergeCell ref="E19:E21"/>
    <mergeCell ref="D7:D10"/>
    <mergeCell ref="D11:D13"/>
    <mergeCell ref="D14:D15"/>
    <mergeCell ref="D16:D18"/>
    <mergeCell ref="E7:E10"/>
    <mergeCell ref="E11:E13"/>
    <mergeCell ref="E14:E15"/>
    <mergeCell ref="E16:E18"/>
    <mergeCell ref="D22:D23"/>
    <mergeCell ref="E22:E23"/>
    <mergeCell ref="E24:E34"/>
    <mergeCell ref="D24:D34"/>
    <mergeCell ref="A24:A34"/>
    <mergeCell ref="B24:B34"/>
    <mergeCell ref="A22:A23"/>
    <mergeCell ref="B22:B23"/>
    <mergeCell ref="A1:S1"/>
    <mergeCell ref="A2:S2"/>
    <mergeCell ref="A3:S3"/>
    <mergeCell ref="B16:B18"/>
    <mergeCell ref="A7:A10"/>
    <mergeCell ref="B7:B10"/>
    <mergeCell ref="A11:A13"/>
    <mergeCell ref="B11:B13"/>
    <mergeCell ref="A4:S4"/>
    <mergeCell ref="C11:C13"/>
    <mergeCell ref="C14:C15"/>
    <mergeCell ref="C16:C18"/>
    <mergeCell ref="A14:A15"/>
    <mergeCell ref="B14:B15"/>
    <mergeCell ref="A16:A18"/>
    <mergeCell ref="C7:C10"/>
  </mergeCells>
  <pageMargins left="0.7" right="0.7" top="0.75" bottom="0.75" header="0.3" footer="0.3"/>
  <pageSetup scale="4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H25"/>
  <sheetViews>
    <sheetView workbookViewId="0">
      <selection activeCell="I25" sqref="I25"/>
    </sheetView>
  </sheetViews>
  <sheetFormatPr baseColWidth="10" defaultRowHeight="15" x14ac:dyDescent="0.25"/>
  <cols>
    <col min="2" max="2" width="69" bestFit="1" customWidth="1"/>
    <col min="3" max="3" width="18.140625" bestFit="1" customWidth="1"/>
    <col min="4" max="4" width="12.85546875" customWidth="1"/>
    <col min="5" max="5" width="17.28515625" bestFit="1" customWidth="1"/>
    <col min="6" max="6" width="17.42578125" bestFit="1" customWidth="1"/>
    <col min="7" max="7" width="12.5703125" bestFit="1" customWidth="1"/>
    <col min="8" max="8" width="14.140625" bestFit="1" customWidth="1"/>
  </cols>
  <sheetData>
    <row r="2" spans="1:8" ht="15.75" thickBot="1" x14ac:dyDescent="0.3"/>
    <row r="3" spans="1:8" ht="18" x14ac:dyDescent="0.35">
      <c r="A3" s="11" t="s">
        <v>0</v>
      </c>
      <c r="B3" s="12" t="s">
        <v>1</v>
      </c>
      <c r="C3" s="12" t="s">
        <v>2</v>
      </c>
      <c r="D3" s="12" t="s">
        <v>18</v>
      </c>
      <c r="E3" s="12" t="s">
        <v>19</v>
      </c>
      <c r="F3" s="13" t="s">
        <v>17</v>
      </c>
    </row>
    <row r="4" spans="1:8" ht="18" x14ac:dyDescent="0.35">
      <c r="A4" s="7">
        <v>2111</v>
      </c>
      <c r="B4" s="2" t="s">
        <v>3</v>
      </c>
      <c r="C4" s="3">
        <v>312307.64500000095</v>
      </c>
      <c r="D4" s="150" t="s">
        <v>20</v>
      </c>
      <c r="E4" s="149">
        <f>SUM(C4:C14)</f>
        <v>2727025.5800000005</v>
      </c>
      <c r="F4" s="144">
        <f>SUM(E4:E17)</f>
        <v>7686672.9900000002</v>
      </c>
      <c r="G4" s="1">
        <f>C4*5%</f>
        <v>15615.382250000048</v>
      </c>
      <c r="H4" s="1">
        <f>C4+G4</f>
        <v>327923.02725000097</v>
      </c>
    </row>
    <row r="5" spans="1:8" ht="18" x14ac:dyDescent="0.35">
      <c r="A5" s="7">
        <v>2161</v>
      </c>
      <c r="B5" s="2" t="s">
        <v>4</v>
      </c>
      <c r="C5" s="3">
        <v>347307.64499999955</v>
      </c>
      <c r="D5" s="150"/>
      <c r="E5" s="149"/>
      <c r="F5" s="145"/>
      <c r="G5" s="1">
        <f t="shared" ref="G5:G17" si="0">C5*5%</f>
        <v>17365.382249999977</v>
      </c>
      <c r="H5" s="1">
        <f t="shared" ref="H5:H17" si="1">C5+G5</f>
        <v>364673.02724999952</v>
      </c>
    </row>
    <row r="6" spans="1:8" ht="18" x14ac:dyDescent="0.35">
      <c r="A6" s="7">
        <v>2411</v>
      </c>
      <c r="B6" s="2" t="s">
        <v>5</v>
      </c>
      <c r="C6" s="4">
        <v>219291.61</v>
      </c>
      <c r="D6" s="150"/>
      <c r="E6" s="149"/>
      <c r="F6" s="145"/>
      <c r="G6" s="1">
        <f t="shared" si="0"/>
        <v>10964.5805</v>
      </c>
      <c r="H6" s="1">
        <f t="shared" si="1"/>
        <v>230256.1905</v>
      </c>
    </row>
    <row r="7" spans="1:8" ht="18" x14ac:dyDescent="0.35">
      <c r="A7" s="7">
        <v>2421</v>
      </c>
      <c r="B7" s="2" t="s">
        <v>6</v>
      </c>
      <c r="C7" s="4">
        <v>639230.76</v>
      </c>
      <c r="D7" s="150"/>
      <c r="E7" s="149"/>
      <c r="F7" s="145"/>
      <c r="G7" s="1">
        <f t="shared" si="0"/>
        <v>31961.538</v>
      </c>
      <c r="H7" s="1">
        <f t="shared" si="1"/>
        <v>671192.29799999995</v>
      </c>
    </row>
    <row r="8" spans="1:8" ht="18" x14ac:dyDescent="0.35">
      <c r="A8" s="7">
        <v>2431</v>
      </c>
      <c r="B8" s="2" t="s">
        <v>7</v>
      </c>
      <c r="C8" s="4">
        <v>36850</v>
      </c>
      <c r="D8" s="150"/>
      <c r="E8" s="149"/>
      <c r="F8" s="145"/>
      <c r="G8" s="1">
        <f t="shared" si="0"/>
        <v>1842.5</v>
      </c>
      <c r="H8" s="1">
        <f t="shared" si="1"/>
        <v>38692.5</v>
      </c>
    </row>
    <row r="9" spans="1:8" ht="18" x14ac:dyDescent="0.35">
      <c r="A9" s="7">
        <v>2461</v>
      </c>
      <c r="B9" s="2" t="s">
        <v>8</v>
      </c>
      <c r="C9" s="4">
        <v>62138.01</v>
      </c>
      <c r="D9" s="150"/>
      <c r="E9" s="149"/>
      <c r="F9" s="145"/>
      <c r="G9" s="1">
        <f t="shared" si="0"/>
        <v>3106.9005000000002</v>
      </c>
      <c r="H9" s="1">
        <f t="shared" si="1"/>
        <v>65244.910500000005</v>
      </c>
    </row>
    <row r="10" spans="1:8" ht="18" x14ac:dyDescent="0.35">
      <c r="A10" s="7">
        <v>2471</v>
      </c>
      <c r="B10" s="2" t="s">
        <v>10</v>
      </c>
      <c r="C10" s="4">
        <v>527488.31000000006</v>
      </c>
      <c r="D10" s="150"/>
      <c r="E10" s="149"/>
      <c r="F10" s="145"/>
      <c r="G10" s="1">
        <f t="shared" si="0"/>
        <v>26374.415500000003</v>
      </c>
      <c r="H10" s="1">
        <f t="shared" si="1"/>
        <v>553862.72550000006</v>
      </c>
    </row>
    <row r="11" spans="1:8" ht="18" x14ac:dyDescent="0.35">
      <c r="A11" s="7">
        <v>2481</v>
      </c>
      <c r="B11" s="2" t="s">
        <v>9</v>
      </c>
      <c r="C11" s="4">
        <v>313702.28000000003</v>
      </c>
      <c r="D11" s="150"/>
      <c r="E11" s="149"/>
      <c r="F11" s="145"/>
      <c r="G11" s="1">
        <f t="shared" si="0"/>
        <v>15685.114000000001</v>
      </c>
      <c r="H11" s="1">
        <f t="shared" si="1"/>
        <v>329387.39400000003</v>
      </c>
    </row>
    <row r="12" spans="1:8" ht="36" x14ac:dyDescent="0.35">
      <c r="A12" s="7">
        <v>2491</v>
      </c>
      <c r="B12" s="5" t="s">
        <v>16</v>
      </c>
      <c r="C12" s="4">
        <v>71057.509999999995</v>
      </c>
      <c r="D12" s="150"/>
      <c r="E12" s="149"/>
      <c r="F12" s="145"/>
      <c r="G12" s="1">
        <f t="shared" si="0"/>
        <v>3552.8755000000001</v>
      </c>
      <c r="H12" s="1">
        <f t="shared" si="1"/>
        <v>74610.385499999989</v>
      </c>
    </row>
    <row r="13" spans="1:8" ht="18" x14ac:dyDescent="0.35">
      <c r="A13" s="7">
        <v>2711</v>
      </c>
      <c r="B13" s="2" t="s">
        <v>11</v>
      </c>
      <c r="C13" s="3">
        <v>57820.02</v>
      </c>
      <c r="D13" s="150"/>
      <c r="E13" s="149"/>
      <c r="F13" s="145"/>
      <c r="G13" s="1">
        <f t="shared" si="0"/>
        <v>2891.0010000000002</v>
      </c>
      <c r="H13" s="1">
        <f t="shared" si="1"/>
        <v>60711.020999999993</v>
      </c>
    </row>
    <row r="14" spans="1:8" ht="18" x14ac:dyDescent="0.35">
      <c r="A14" s="7">
        <v>2721</v>
      </c>
      <c r="B14" s="2" t="s">
        <v>12</v>
      </c>
      <c r="C14" s="3">
        <v>139831.79</v>
      </c>
      <c r="D14" s="150"/>
      <c r="E14" s="149"/>
      <c r="F14" s="145"/>
      <c r="G14" s="1">
        <f t="shared" si="0"/>
        <v>6991.589500000001</v>
      </c>
      <c r="H14" s="1">
        <f t="shared" si="1"/>
        <v>146823.37950000001</v>
      </c>
    </row>
    <row r="15" spans="1:8" ht="18" x14ac:dyDescent="0.35">
      <c r="A15" s="7">
        <v>2941</v>
      </c>
      <c r="B15" s="2" t="s">
        <v>13</v>
      </c>
      <c r="C15" s="3">
        <v>2500000</v>
      </c>
      <c r="D15" s="150" t="s">
        <v>21</v>
      </c>
      <c r="E15" s="149">
        <f>SUM(C15:C17)</f>
        <v>4959647.41</v>
      </c>
      <c r="F15" s="145"/>
      <c r="G15" s="1">
        <f t="shared" si="0"/>
        <v>125000</v>
      </c>
      <c r="H15" s="1">
        <f t="shared" si="1"/>
        <v>2625000</v>
      </c>
    </row>
    <row r="16" spans="1:8" ht="18" x14ac:dyDescent="0.35">
      <c r="A16" s="7">
        <v>2171</v>
      </c>
      <c r="B16" s="2" t="s">
        <v>14</v>
      </c>
      <c r="C16" s="3">
        <f>[3]Hoja1!$E$24</f>
        <v>2313900</v>
      </c>
      <c r="D16" s="150"/>
      <c r="E16" s="149"/>
      <c r="F16" s="145"/>
      <c r="G16" s="1">
        <f t="shared" si="0"/>
        <v>115695</v>
      </c>
      <c r="H16" s="1">
        <f t="shared" si="1"/>
        <v>2429595</v>
      </c>
    </row>
    <row r="17" spans="1:8" ht="18.75" thickBot="1" x14ac:dyDescent="0.4">
      <c r="A17" s="8">
        <v>2991</v>
      </c>
      <c r="B17" s="9" t="s">
        <v>15</v>
      </c>
      <c r="C17" s="10">
        <v>145747.41</v>
      </c>
      <c r="D17" s="152"/>
      <c r="E17" s="151"/>
      <c r="F17" s="146"/>
      <c r="G17" s="1">
        <f t="shared" si="0"/>
        <v>7287.3705000000009</v>
      </c>
      <c r="H17" s="1">
        <f t="shared" si="1"/>
        <v>153034.78049999999</v>
      </c>
    </row>
    <row r="22" spans="1:8" x14ac:dyDescent="0.25">
      <c r="F22" s="1"/>
    </row>
    <row r="23" spans="1:8" ht="18" x14ac:dyDescent="0.35">
      <c r="A23" s="147" t="s">
        <v>17</v>
      </c>
      <c r="B23" s="148"/>
      <c r="C23" s="6">
        <f>SUM(C4:C17)</f>
        <v>7686672.9900000002</v>
      </c>
      <c r="F23" s="1"/>
    </row>
    <row r="25" spans="1:8" x14ac:dyDescent="0.25">
      <c r="C25" s="1"/>
      <c r="E25" s="1"/>
    </row>
  </sheetData>
  <mergeCells count="6">
    <mergeCell ref="F4:F17"/>
    <mergeCell ref="A23:B23"/>
    <mergeCell ref="E4:E14"/>
    <mergeCell ref="D4:D14"/>
    <mergeCell ref="E15:E17"/>
    <mergeCell ref="D15:D17"/>
  </mergeCells>
  <pageMargins left="0.7" right="0.7" top="0.75" bottom="0.75" header="0.3" footer="0.3"/>
  <pageSetup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N54"/>
  <sheetViews>
    <sheetView zoomScale="69" zoomScaleNormal="69" workbookViewId="0">
      <selection activeCell="I25" sqref="I25"/>
    </sheetView>
  </sheetViews>
  <sheetFormatPr baseColWidth="10" defaultRowHeight="15" x14ac:dyDescent="0.25"/>
  <cols>
    <col min="2" max="2" width="86.28515625" customWidth="1"/>
    <col min="3" max="3" width="18.140625" bestFit="1" customWidth="1"/>
    <col min="4" max="4" width="12.85546875" customWidth="1"/>
    <col min="5" max="5" width="17.7109375" bestFit="1" customWidth="1"/>
    <col min="6" max="6" width="17.42578125" bestFit="1" customWidth="1"/>
    <col min="7" max="7" width="14.5703125" bestFit="1" customWidth="1"/>
    <col min="8" max="8" width="17.28515625" bestFit="1" customWidth="1"/>
    <col min="14" max="14" width="16.85546875" bestFit="1" customWidth="1"/>
  </cols>
  <sheetData>
    <row r="3" spans="1:8" ht="18.75" thickBot="1" x14ac:dyDescent="0.4">
      <c r="A3" s="24" t="s">
        <v>0</v>
      </c>
      <c r="B3" s="24" t="s">
        <v>1</v>
      </c>
      <c r="C3" s="24" t="s">
        <v>2</v>
      </c>
      <c r="D3" s="24" t="s">
        <v>18</v>
      </c>
      <c r="E3" s="24" t="s">
        <v>19</v>
      </c>
      <c r="F3" s="21" t="s">
        <v>17</v>
      </c>
    </row>
    <row r="4" spans="1:8" ht="18" customHeight="1" x14ac:dyDescent="0.35">
      <c r="A4" s="34">
        <v>2111</v>
      </c>
      <c r="B4" s="35" t="s">
        <v>3</v>
      </c>
      <c r="C4" s="36">
        <v>280407.65000000002</v>
      </c>
      <c r="D4" s="154" t="s">
        <v>20</v>
      </c>
      <c r="E4" s="156">
        <f>SUM(C4:C23)</f>
        <v>6272342.71</v>
      </c>
      <c r="F4" s="153">
        <f>SUM(E4:E46)</f>
        <v>7297671.5599999996</v>
      </c>
      <c r="G4" s="1"/>
      <c r="H4" s="1"/>
    </row>
    <row r="5" spans="1:8" ht="18" customHeight="1" x14ac:dyDescent="0.35">
      <c r="A5" s="37">
        <v>2113</v>
      </c>
      <c r="B5" s="22" t="s">
        <v>35</v>
      </c>
      <c r="C5" s="23">
        <v>8900</v>
      </c>
      <c r="D5" s="155"/>
      <c r="E5" s="157"/>
      <c r="F5" s="153"/>
      <c r="G5" s="1"/>
      <c r="H5" s="1"/>
    </row>
    <row r="6" spans="1:8" ht="18" x14ac:dyDescent="0.35">
      <c r="A6" s="37">
        <v>2121</v>
      </c>
      <c r="B6" s="22" t="s">
        <v>32</v>
      </c>
      <c r="C6" s="20">
        <v>190363.26</v>
      </c>
      <c r="D6" s="155"/>
      <c r="E6" s="157"/>
      <c r="F6" s="153"/>
      <c r="G6" s="1"/>
      <c r="H6" s="1"/>
    </row>
    <row r="7" spans="1:8" ht="18" x14ac:dyDescent="0.35">
      <c r="A7" s="37">
        <v>2161</v>
      </c>
      <c r="B7" s="22" t="s">
        <v>4</v>
      </c>
      <c r="C7" s="23">
        <v>323176.76</v>
      </c>
      <c r="D7" s="155"/>
      <c r="E7" s="157"/>
      <c r="F7" s="153"/>
      <c r="G7" s="1"/>
      <c r="H7" s="1"/>
    </row>
    <row r="8" spans="1:8" ht="18" x14ac:dyDescent="0.35">
      <c r="A8" s="43">
        <v>2171</v>
      </c>
      <c r="B8" s="46" t="s">
        <v>14</v>
      </c>
      <c r="C8" s="45">
        <f>[2]Hoja1!$I$11</f>
        <v>1149467</v>
      </c>
      <c r="D8" s="155"/>
      <c r="E8" s="157"/>
      <c r="F8" s="153"/>
      <c r="G8" s="1"/>
      <c r="H8" s="1"/>
    </row>
    <row r="9" spans="1:8" ht="18" x14ac:dyDescent="0.35">
      <c r="A9" s="37">
        <v>2211</v>
      </c>
      <c r="B9" s="22" t="s">
        <v>37</v>
      </c>
      <c r="C9" s="20">
        <v>21183.32</v>
      </c>
      <c r="D9" s="155"/>
      <c r="E9" s="157"/>
      <c r="F9" s="153"/>
      <c r="G9" s="1"/>
      <c r="H9" s="1"/>
    </row>
    <row r="10" spans="1:8" ht="18" x14ac:dyDescent="0.35">
      <c r="A10" s="37">
        <v>2212</v>
      </c>
      <c r="B10" s="22" t="s">
        <v>38</v>
      </c>
      <c r="C10" s="20">
        <v>58800</v>
      </c>
      <c r="D10" s="155"/>
      <c r="E10" s="157"/>
      <c r="F10" s="153"/>
      <c r="G10" s="1"/>
      <c r="H10" s="1"/>
    </row>
    <row r="11" spans="1:8" ht="18" x14ac:dyDescent="0.35">
      <c r="A11" s="37">
        <v>2213</v>
      </c>
      <c r="B11" s="22" t="s">
        <v>36</v>
      </c>
      <c r="C11" s="20">
        <v>206459.37</v>
      </c>
      <c r="D11" s="155"/>
      <c r="E11" s="157"/>
      <c r="F11" s="153"/>
      <c r="G11" s="1"/>
      <c r="H11" s="1"/>
    </row>
    <row r="12" spans="1:8" ht="18" x14ac:dyDescent="0.35">
      <c r="A12" s="37">
        <v>2351</v>
      </c>
      <c r="B12" s="22" t="s">
        <v>40</v>
      </c>
      <c r="C12" s="20">
        <v>125000</v>
      </c>
      <c r="D12" s="155"/>
      <c r="E12" s="157"/>
      <c r="F12" s="153"/>
      <c r="G12" s="1"/>
      <c r="H12" s="1"/>
    </row>
    <row r="13" spans="1:8" ht="18" x14ac:dyDescent="0.35">
      <c r="A13" s="43">
        <v>2411</v>
      </c>
      <c r="B13" s="46" t="s">
        <v>48</v>
      </c>
      <c r="C13" s="45">
        <f>[2]Hoja1!$F$8</f>
        <v>921349.04</v>
      </c>
      <c r="D13" s="155"/>
      <c r="E13" s="157"/>
      <c r="F13" s="153"/>
      <c r="G13" s="1"/>
      <c r="H13" s="1"/>
    </row>
    <row r="14" spans="1:8" ht="18" x14ac:dyDescent="0.35">
      <c r="A14" s="37">
        <v>2421</v>
      </c>
      <c r="B14" s="22" t="s">
        <v>6</v>
      </c>
      <c r="C14" s="20"/>
      <c r="D14" s="155"/>
      <c r="E14" s="157"/>
      <c r="F14" s="153"/>
      <c r="G14" s="1"/>
      <c r="H14" s="1"/>
    </row>
    <row r="15" spans="1:8" ht="18" x14ac:dyDescent="0.35">
      <c r="A15" s="37">
        <v>2431</v>
      </c>
      <c r="B15" s="22" t="s">
        <v>7</v>
      </c>
      <c r="C15" s="20"/>
      <c r="D15" s="155"/>
      <c r="E15" s="157"/>
      <c r="F15" s="153"/>
      <c r="G15" s="1"/>
      <c r="H15" s="1"/>
    </row>
    <row r="16" spans="1:8" ht="18" x14ac:dyDescent="0.35">
      <c r="A16" s="37">
        <v>2461</v>
      </c>
      <c r="B16" s="22" t="s">
        <v>8</v>
      </c>
      <c r="C16" s="20"/>
      <c r="D16" s="155"/>
      <c r="E16" s="157"/>
      <c r="F16" s="153"/>
      <c r="G16" s="1"/>
      <c r="H16" s="1"/>
    </row>
    <row r="17" spans="1:14" ht="18" x14ac:dyDescent="0.35">
      <c r="A17" s="37">
        <v>2471</v>
      </c>
      <c r="B17" s="22" t="s">
        <v>10</v>
      </c>
      <c r="C17" s="20"/>
      <c r="D17" s="155"/>
      <c r="E17" s="157"/>
      <c r="F17" s="153"/>
      <c r="G17" s="1"/>
      <c r="H17" s="1"/>
    </row>
    <row r="18" spans="1:14" ht="18" x14ac:dyDescent="0.35">
      <c r="A18" s="37">
        <v>2481</v>
      </c>
      <c r="B18" s="22" t="s">
        <v>9</v>
      </c>
      <c r="C18" s="20"/>
      <c r="D18" s="155"/>
      <c r="E18" s="157"/>
      <c r="F18" s="153"/>
      <c r="G18" s="1"/>
      <c r="H18" s="1"/>
    </row>
    <row r="19" spans="1:14" ht="18" x14ac:dyDescent="0.35">
      <c r="A19" s="43">
        <v>2491</v>
      </c>
      <c r="B19" s="44" t="s">
        <v>34</v>
      </c>
      <c r="C19" s="45">
        <f>[2]Hoja1!$H$10</f>
        <v>234184.13</v>
      </c>
      <c r="D19" s="155"/>
      <c r="E19" s="157"/>
      <c r="F19" s="153"/>
      <c r="G19" s="1"/>
      <c r="H19" s="1"/>
    </row>
    <row r="20" spans="1:14" ht="18" x14ac:dyDescent="0.35">
      <c r="A20" s="37">
        <v>2611</v>
      </c>
      <c r="B20" s="38" t="s">
        <v>41</v>
      </c>
      <c r="C20" s="20">
        <v>451898.4</v>
      </c>
      <c r="D20" s="155"/>
      <c r="E20" s="157"/>
      <c r="F20" s="153"/>
      <c r="G20" s="1"/>
      <c r="H20" s="1"/>
    </row>
    <row r="21" spans="1:14" ht="18" x14ac:dyDescent="0.35">
      <c r="A21" s="37">
        <v>2711</v>
      </c>
      <c r="B21" s="22" t="s">
        <v>11</v>
      </c>
      <c r="C21" s="23">
        <v>75890.2</v>
      </c>
      <c r="D21" s="155"/>
      <c r="E21" s="157"/>
      <c r="F21" s="153"/>
      <c r="G21" s="1"/>
      <c r="H21" s="1"/>
    </row>
    <row r="22" spans="1:14" ht="18" x14ac:dyDescent="0.35">
      <c r="A22" s="37">
        <v>2721</v>
      </c>
      <c r="B22" s="22" t="s">
        <v>12</v>
      </c>
      <c r="C22" s="23">
        <v>279663.58</v>
      </c>
      <c r="D22" s="155"/>
      <c r="E22" s="157"/>
      <c r="F22" s="153"/>
      <c r="G22" s="1"/>
      <c r="H22" s="1"/>
    </row>
    <row r="23" spans="1:14" ht="18.75" thickBot="1" x14ac:dyDescent="0.4">
      <c r="A23" s="43">
        <v>2941</v>
      </c>
      <c r="B23" s="46" t="s">
        <v>13</v>
      </c>
      <c r="C23" s="45">
        <f>[2]Hoja1!$G$9</f>
        <v>1945600</v>
      </c>
      <c r="D23" s="155"/>
      <c r="E23" s="157"/>
      <c r="F23" s="153"/>
      <c r="G23" s="1"/>
      <c r="H23" s="1"/>
    </row>
    <row r="24" spans="1:14" s="30" customFormat="1" ht="18" hidden="1" x14ac:dyDescent="0.35">
      <c r="A24" s="26">
        <v>3221</v>
      </c>
      <c r="B24" s="27" t="s">
        <v>43</v>
      </c>
      <c r="C24" s="28"/>
      <c r="D24" s="155"/>
      <c r="E24" s="157"/>
      <c r="F24" s="153"/>
      <c r="G24" s="29"/>
      <c r="H24" s="29"/>
    </row>
    <row r="25" spans="1:14" s="30" customFormat="1" ht="18" hidden="1" x14ac:dyDescent="0.35">
      <c r="A25" s="26">
        <v>3231</v>
      </c>
      <c r="B25" s="27" t="s">
        <v>44</v>
      </c>
      <c r="C25" s="28"/>
      <c r="D25" s="155"/>
      <c r="E25" s="157"/>
      <c r="F25" s="153"/>
      <c r="G25" s="29"/>
      <c r="H25" s="29"/>
    </row>
    <row r="26" spans="1:14" s="30" customFormat="1" ht="18" hidden="1" x14ac:dyDescent="0.35">
      <c r="A26" s="26">
        <v>3621</v>
      </c>
      <c r="B26" s="27" t="s">
        <v>45</v>
      </c>
      <c r="C26" s="28"/>
      <c r="D26" s="155"/>
      <c r="E26" s="157"/>
      <c r="F26" s="153"/>
      <c r="G26" s="29"/>
      <c r="H26" s="29"/>
    </row>
    <row r="27" spans="1:14" s="30" customFormat="1" ht="18" hidden="1" x14ac:dyDescent="0.35">
      <c r="A27" s="26">
        <v>3792</v>
      </c>
      <c r="B27" s="27" t="s">
        <v>42</v>
      </c>
      <c r="C27" s="28"/>
      <c r="D27" s="155"/>
      <c r="E27" s="157"/>
      <c r="F27" s="153"/>
      <c r="G27" s="29"/>
      <c r="H27" s="29"/>
    </row>
    <row r="28" spans="1:14" s="30" customFormat="1" ht="18.75" hidden="1" thickBot="1" x14ac:dyDescent="0.4">
      <c r="A28" s="31">
        <v>3821</v>
      </c>
      <c r="B28" s="32" t="s">
        <v>46</v>
      </c>
      <c r="C28" s="33"/>
      <c r="D28" s="155"/>
      <c r="E28" s="157"/>
      <c r="F28" s="153"/>
      <c r="G28" s="29"/>
      <c r="H28" s="29"/>
      <c r="N28" s="29"/>
    </row>
    <row r="29" spans="1:14" ht="18" customHeight="1" x14ac:dyDescent="0.35">
      <c r="A29" s="14">
        <v>2111</v>
      </c>
      <c r="B29" s="15" t="s">
        <v>3</v>
      </c>
      <c r="C29" s="16">
        <v>23000</v>
      </c>
      <c r="D29" s="158" t="s">
        <v>21</v>
      </c>
      <c r="E29" s="161">
        <f>SUM(C29:C46)</f>
        <v>1025328.85</v>
      </c>
      <c r="F29" s="153"/>
      <c r="G29" s="1"/>
      <c r="H29" s="1"/>
    </row>
    <row r="30" spans="1:14" ht="18" x14ac:dyDescent="0.35">
      <c r="A30" s="7">
        <v>2121</v>
      </c>
      <c r="B30" s="2" t="s">
        <v>32</v>
      </c>
      <c r="C30" s="4">
        <v>28928.35</v>
      </c>
      <c r="D30" s="159"/>
      <c r="E30" s="162"/>
      <c r="F30" s="153"/>
      <c r="G30" s="1"/>
      <c r="H30" s="1"/>
    </row>
    <row r="31" spans="1:14" ht="18" x14ac:dyDescent="0.35">
      <c r="A31" s="7">
        <v>2161</v>
      </c>
      <c r="B31" s="2" t="s">
        <v>4</v>
      </c>
      <c r="C31" s="3">
        <v>24130.89</v>
      </c>
      <c r="D31" s="159"/>
      <c r="E31" s="162"/>
      <c r="F31" s="153"/>
      <c r="G31" s="1"/>
      <c r="H31" s="1"/>
    </row>
    <row r="32" spans="1:14" ht="18" x14ac:dyDescent="0.35">
      <c r="A32" s="7">
        <v>2171</v>
      </c>
      <c r="B32" s="2" t="s">
        <v>14</v>
      </c>
      <c r="C32" s="3">
        <v>0</v>
      </c>
      <c r="D32" s="159"/>
      <c r="E32" s="162"/>
      <c r="F32" s="153"/>
      <c r="G32" s="1"/>
      <c r="H32" s="1"/>
      <c r="N32" s="1"/>
    </row>
    <row r="33" spans="1:14" ht="18" x14ac:dyDescent="0.35">
      <c r="A33" s="7">
        <v>2211</v>
      </c>
      <c r="B33" s="2" t="s">
        <v>37</v>
      </c>
      <c r="C33" s="20">
        <v>21183.32</v>
      </c>
      <c r="D33" s="159"/>
      <c r="E33" s="162"/>
      <c r="F33" s="153"/>
      <c r="G33" s="1"/>
      <c r="H33" s="1"/>
    </row>
    <row r="34" spans="1:14" ht="18" x14ac:dyDescent="0.35">
      <c r="A34" s="7">
        <v>2212</v>
      </c>
      <c r="B34" s="2" t="s">
        <v>38</v>
      </c>
      <c r="C34" s="25">
        <v>93382</v>
      </c>
      <c r="D34" s="159"/>
      <c r="E34" s="162"/>
      <c r="F34" s="153"/>
      <c r="G34" s="1"/>
      <c r="H34" s="1"/>
    </row>
    <row r="35" spans="1:14" ht="18" x14ac:dyDescent="0.35">
      <c r="A35" s="7">
        <v>2213</v>
      </c>
      <c r="B35" s="2" t="s">
        <v>36</v>
      </c>
      <c r="C35" s="20">
        <v>85434.68</v>
      </c>
      <c r="D35" s="159"/>
      <c r="E35" s="162"/>
      <c r="F35" s="153"/>
      <c r="G35" s="1"/>
      <c r="H35" s="1"/>
      <c r="N35" s="1"/>
    </row>
    <row r="36" spans="1:14" ht="18" x14ac:dyDescent="0.35">
      <c r="A36" s="7">
        <v>2221</v>
      </c>
      <c r="B36" s="2" t="s">
        <v>39</v>
      </c>
      <c r="C36" s="4">
        <v>13557</v>
      </c>
      <c r="D36" s="159"/>
      <c r="E36" s="162"/>
      <c r="F36" s="153"/>
      <c r="G36" s="1"/>
      <c r="H36" s="1"/>
    </row>
    <row r="37" spans="1:14" ht="18" x14ac:dyDescent="0.35">
      <c r="A37" s="7">
        <v>2611</v>
      </c>
      <c r="B37" s="5" t="s">
        <v>41</v>
      </c>
      <c r="C37" s="4">
        <v>193670.7</v>
      </c>
      <c r="D37" s="159"/>
      <c r="E37" s="162"/>
      <c r="F37" s="153"/>
      <c r="G37" s="1"/>
      <c r="H37" s="1"/>
    </row>
    <row r="38" spans="1:14" ht="18" x14ac:dyDescent="0.35">
      <c r="A38" s="7">
        <v>2711</v>
      </c>
      <c r="B38" s="2" t="s">
        <v>11</v>
      </c>
      <c r="C38" s="3">
        <v>96294.5</v>
      </c>
      <c r="D38" s="159"/>
      <c r="E38" s="162"/>
      <c r="F38" s="153"/>
      <c r="G38" s="1"/>
      <c r="H38" s="1"/>
    </row>
    <row r="39" spans="1:14" ht="18" x14ac:dyDescent="0.35">
      <c r="A39" s="7">
        <v>2941</v>
      </c>
      <c r="B39" s="2" t="s">
        <v>13</v>
      </c>
      <c r="C39" s="20"/>
      <c r="D39" s="159"/>
      <c r="E39" s="162"/>
      <c r="F39" s="153"/>
      <c r="G39" s="1"/>
      <c r="H39" s="1"/>
    </row>
    <row r="40" spans="1:14" s="30" customFormat="1" ht="18" hidden="1" x14ac:dyDescent="0.35">
      <c r="A40" s="26">
        <v>3221</v>
      </c>
      <c r="B40" s="27" t="s">
        <v>43</v>
      </c>
      <c r="C40" s="28"/>
      <c r="D40" s="159"/>
      <c r="E40" s="162"/>
      <c r="F40" s="153"/>
      <c r="G40" s="29"/>
      <c r="H40" s="29"/>
    </row>
    <row r="41" spans="1:14" s="30" customFormat="1" ht="18" hidden="1" x14ac:dyDescent="0.35">
      <c r="A41" s="26">
        <v>3231</v>
      </c>
      <c r="B41" s="27" t="s">
        <v>44</v>
      </c>
      <c r="C41" s="28"/>
      <c r="D41" s="159"/>
      <c r="E41" s="162"/>
      <c r="F41" s="153"/>
      <c r="G41" s="29"/>
      <c r="H41" s="29"/>
    </row>
    <row r="42" spans="1:14" s="30" customFormat="1" ht="18" hidden="1" x14ac:dyDescent="0.35">
      <c r="A42" s="26">
        <v>3621</v>
      </c>
      <c r="B42" s="27" t="s">
        <v>45</v>
      </c>
      <c r="C42" s="28"/>
      <c r="D42" s="159"/>
      <c r="E42" s="162"/>
      <c r="F42" s="153"/>
      <c r="G42" s="29"/>
      <c r="H42" s="29"/>
    </row>
    <row r="43" spans="1:14" s="30" customFormat="1" ht="18" hidden="1" x14ac:dyDescent="0.35">
      <c r="A43" s="26">
        <v>3792</v>
      </c>
      <c r="B43" s="27" t="s">
        <v>42</v>
      </c>
      <c r="C43" s="28"/>
      <c r="D43" s="159"/>
      <c r="E43" s="162"/>
      <c r="F43" s="153"/>
      <c r="G43" s="29"/>
      <c r="H43" s="29"/>
    </row>
    <row r="44" spans="1:14" s="30" customFormat="1" ht="18" hidden="1" x14ac:dyDescent="0.35">
      <c r="A44" s="26">
        <v>3821</v>
      </c>
      <c r="B44" s="27" t="s">
        <v>46</v>
      </c>
      <c r="C44" s="28"/>
      <c r="D44" s="159"/>
      <c r="E44" s="162"/>
      <c r="F44" s="153"/>
      <c r="G44" s="29"/>
      <c r="H44" s="29"/>
    </row>
    <row r="45" spans="1:14" ht="18" x14ac:dyDescent="0.35">
      <c r="A45" s="7">
        <v>2991</v>
      </c>
      <c r="B45" s="2" t="s">
        <v>15</v>
      </c>
      <c r="C45" s="3">
        <v>145747.41</v>
      </c>
      <c r="D45" s="159"/>
      <c r="E45" s="162"/>
      <c r="F45" s="153"/>
      <c r="G45" s="1"/>
      <c r="H45" s="1"/>
    </row>
    <row r="46" spans="1:14" ht="18.75" thickBot="1" x14ac:dyDescent="0.4">
      <c r="A46" s="17">
        <v>5411</v>
      </c>
      <c r="B46" s="18" t="s">
        <v>33</v>
      </c>
      <c r="C46" s="19">
        <v>300000</v>
      </c>
      <c r="D46" s="160"/>
      <c r="E46" s="163"/>
      <c r="F46" s="153"/>
      <c r="G46" s="1"/>
      <c r="H46" s="1"/>
    </row>
    <row r="50" spans="1:6" x14ac:dyDescent="0.25">
      <c r="F50" s="1"/>
    </row>
    <row r="51" spans="1:6" ht="18" x14ac:dyDescent="0.35">
      <c r="A51" s="147" t="s">
        <v>17</v>
      </c>
      <c r="B51" s="148"/>
      <c r="C51" s="6">
        <f>SUM(C4:C46)</f>
        <v>7297671.5599999996</v>
      </c>
      <c r="F51" s="1"/>
    </row>
    <row r="53" spans="1:6" x14ac:dyDescent="0.25">
      <c r="C53" s="1"/>
      <c r="E53" s="1"/>
    </row>
    <row r="54" spans="1:6" ht="18" x14ac:dyDescent="0.35">
      <c r="C54" s="6">
        <v>7686672.9900000002</v>
      </c>
    </row>
  </sheetData>
  <mergeCells count="6">
    <mergeCell ref="F4:F46"/>
    <mergeCell ref="A51:B51"/>
    <mergeCell ref="D4:D28"/>
    <mergeCell ref="E4:E28"/>
    <mergeCell ref="D29:D46"/>
    <mergeCell ref="E29:E46"/>
  </mergeCells>
  <pageMargins left="0.7" right="0.7" top="0.75" bottom="0.75" header="0.3" footer="0.3"/>
  <pageSetup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FUENTE ESTATAL</vt:lpstr>
      <vt:lpstr>FUENTE FEDERAL</vt:lpstr>
      <vt:lpstr>POR PROYECTOS</vt:lpstr>
      <vt:lpstr>ORIGINAL</vt:lpstr>
      <vt:lpstr>INCREMENTADO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Daniela</cp:lastModifiedBy>
  <cp:lastPrinted>2025-05-14T15:34:39Z</cp:lastPrinted>
  <dcterms:created xsi:type="dcterms:W3CDTF">2024-09-25T15:29:40Z</dcterms:created>
  <dcterms:modified xsi:type="dcterms:W3CDTF">2026-07-15T16:55:18Z</dcterms:modified>
</cp:coreProperties>
</file>